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600" yWindow="780" windowWidth="19635" windowHeight="83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Rekapitulace!$G$16</definedName>
    <definedName name="Dodavka0">Položky!#REF!</definedName>
    <definedName name="HSV">Rekapitulace!$E$16</definedName>
    <definedName name="HSV0">Položky!#REF!</definedName>
    <definedName name="HZS">Rekapitulace!$I$16</definedName>
    <definedName name="HZS0">Položky!#REF!</definedName>
    <definedName name="JKSO">'Krycí list'!$G$2</definedName>
    <definedName name="MJ">'Krycí list'!$G$5</definedName>
    <definedName name="Mont">Rekapitulace!$H$16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Položky!$A$1:$G$91</definedName>
    <definedName name="_xlnm.Print_Area" localSheetId="1">Rekapitulace!$A$1:$I$30</definedName>
    <definedName name="PocetMJ">'Krycí list'!$G$6</definedName>
    <definedName name="Poznamka">'Krycí list'!$B$37</definedName>
    <definedName name="Projektant">'Krycí list'!$C$8</definedName>
    <definedName name="PSV">Rekapitulace!$F$16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Rekapitulace!$H$29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5" i="1"/>
  <c r="D16"/>
  <c r="D17"/>
  <c r="D18"/>
  <c r="D19"/>
  <c r="D20"/>
  <c r="D21"/>
  <c r="C31"/>
  <c r="C33"/>
  <c r="F33" s="1"/>
  <c r="C3" i="3"/>
  <c r="F3"/>
  <c r="C4"/>
  <c r="E4"/>
  <c r="G8"/>
  <c r="BA8" s="1"/>
  <c r="BB8"/>
  <c r="BC8"/>
  <c r="BD8"/>
  <c r="BE8"/>
  <c r="G9"/>
  <c r="BA9" s="1"/>
  <c r="BB9"/>
  <c r="BC9"/>
  <c r="BD9"/>
  <c r="BE9"/>
  <c r="G10"/>
  <c r="BA10" s="1"/>
  <c r="BB10"/>
  <c r="BC10"/>
  <c r="BD10"/>
  <c r="BE10"/>
  <c r="G11"/>
  <c r="BA11" s="1"/>
  <c r="BB11"/>
  <c r="BC11"/>
  <c r="BD11"/>
  <c r="BE11"/>
  <c r="G13"/>
  <c r="BA13" s="1"/>
  <c r="BB13"/>
  <c r="BC13"/>
  <c r="BD13"/>
  <c r="BE13"/>
  <c r="G17"/>
  <c r="BA17" s="1"/>
  <c r="BB17"/>
  <c r="BC17"/>
  <c r="BD17"/>
  <c r="BE17"/>
  <c r="G19"/>
  <c r="BA19" s="1"/>
  <c r="BB19"/>
  <c r="BC19"/>
  <c r="BD19"/>
  <c r="BE19"/>
  <c r="G20"/>
  <c r="BA20" s="1"/>
  <c r="BB20"/>
  <c r="BC20"/>
  <c r="BD20"/>
  <c r="BE20"/>
  <c r="G21"/>
  <c r="BA21" s="1"/>
  <c r="BB21"/>
  <c r="BC21"/>
  <c r="BD21"/>
  <c r="BE21"/>
  <c r="G23"/>
  <c r="BA23" s="1"/>
  <c r="BB23"/>
  <c r="BC23"/>
  <c r="BD23"/>
  <c r="BE23"/>
  <c r="G25"/>
  <c r="BA25" s="1"/>
  <c r="BB25"/>
  <c r="BC25"/>
  <c r="BD25"/>
  <c r="BE25"/>
  <c r="G27"/>
  <c r="BA27" s="1"/>
  <c r="BB27"/>
  <c r="BC27"/>
  <c r="BD27"/>
  <c r="BE27"/>
  <c r="G28"/>
  <c r="BA28" s="1"/>
  <c r="BB28"/>
  <c r="BC28"/>
  <c r="BD28"/>
  <c r="BE28"/>
  <c r="G29"/>
  <c r="BA29" s="1"/>
  <c r="BB29"/>
  <c r="BC29"/>
  <c r="BD29"/>
  <c r="BE29"/>
  <c r="G30"/>
  <c r="BA30" s="1"/>
  <c r="BB30"/>
  <c r="BC30"/>
  <c r="BD30"/>
  <c r="BE30"/>
  <c r="BE33" s="1"/>
  <c r="I7" i="2" s="1"/>
  <c r="G31" i="3"/>
  <c r="BA31" s="1"/>
  <c r="BB31"/>
  <c r="BC31"/>
  <c r="BD31"/>
  <c r="BD33" s="1"/>
  <c r="H7" i="2" s="1"/>
  <c r="BE31" i="3"/>
  <c r="C33"/>
  <c r="BB33"/>
  <c r="BC33"/>
  <c r="G35"/>
  <c r="BA35"/>
  <c r="BB35"/>
  <c r="BB39" s="1"/>
  <c r="F8" i="2" s="1"/>
  <c r="BC35" i="3"/>
  <c r="BD35"/>
  <c r="BE35"/>
  <c r="G37"/>
  <c r="BA37" s="1"/>
  <c r="BB37"/>
  <c r="BC37"/>
  <c r="BD37"/>
  <c r="BE37"/>
  <c r="C39"/>
  <c r="BD39"/>
  <c r="G41"/>
  <c r="BA41" s="1"/>
  <c r="BB41"/>
  <c r="BC41"/>
  <c r="BD41"/>
  <c r="BE41"/>
  <c r="G43"/>
  <c r="BA43" s="1"/>
  <c r="BB43"/>
  <c r="BC43"/>
  <c r="BD43"/>
  <c r="BE43"/>
  <c r="G45"/>
  <c r="BA45"/>
  <c r="BB45"/>
  <c r="BC45"/>
  <c r="BD45"/>
  <c r="BE45"/>
  <c r="G46"/>
  <c r="BA46" s="1"/>
  <c r="BB46"/>
  <c r="BC46"/>
  <c r="BD46"/>
  <c r="BE46"/>
  <c r="G47"/>
  <c r="BA47"/>
  <c r="BB47"/>
  <c r="BC47"/>
  <c r="BD47"/>
  <c r="BE47"/>
  <c r="G48"/>
  <c r="BA48" s="1"/>
  <c r="BB48"/>
  <c r="BC48"/>
  <c r="BD48"/>
  <c r="BE48"/>
  <c r="G49"/>
  <c r="BA49" s="1"/>
  <c r="BB49"/>
  <c r="BC49"/>
  <c r="BD49"/>
  <c r="BE49"/>
  <c r="G50"/>
  <c r="BA50" s="1"/>
  <c r="BB50"/>
  <c r="BC50"/>
  <c r="BD50"/>
  <c r="BE50"/>
  <c r="G51"/>
  <c r="BA51" s="1"/>
  <c r="BB51"/>
  <c r="BC51"/>
  <c r="BD51"/>
  <c r="BE51"/>
  <c r="G53"/>
  <c r="BA53" s="1"/>
  <c r="BB53"/>
  <c r="BC53"/>
  <c r="BD53"/>
  <c r="BD54" s="1"/>
  <c r="H9" i="2" s="1"/>
  <c r="BE53" i="3"/>
  <c r="C54"/>
  <c r="BB54"/>
  <c r="BE54"/>
  <c r="G56"/>
  <c r="BA56" s="1"/>
  <c r="BB56"/>
  <c r="BC56"/>
  <c r="BD56"/>
  <c r="BE56"/>
  <c r="G57"/>
  <c r="BA57" s="1"/>
  <c r="BB57"/>
  <c r="BC57"/>
  <c r="BD57"/>
  <c r="BE57"/>
  <c r="BE58" s="1"/>
  <c r="I10" i="2" s="1"/>
  <c r="C58" i="3"/>
  <c r="G58"/>
  <c r="BC58"/>
  <c r="BD58"/>
  <c r="G60"/>
  <c r="BA60"/>
  <c r="BB60"/>
  <c r="BC60"/>
  <c r="BD60"/>
  <c r="BE60"/>
  <c r="G62"/>
  <c r="BA62" s="1"/>
  <c r="BB62"/>
  <c r="BC62"/>
  <c r="BD62"/>
  <c r="BE62"/>
  <c r="G63"/>
  <c r="BA63" s="1"/>
  <c r="BB63"/>
  <c r="BC63"/>
  <c r="BD63"/>
  <c r="BE63"/>
  <c r="G65"/>
  <c r="BA65" s="1"/>
  <c r="BB65"/>
  <c r="BC65"/>
  <c r="BD65"/>
  <c r="BE65"/>
  <c r="G67"/>
  <c r="BA67"/>
  <c r="BB67"/>
  <c r="BC67"/>
  <c r="BD67"/>
  <c r="BE67"/>
  <c r="G69"/>
  <c r="BA69" s="1"/>
  <c r="BB69"/>
  <c r="BC69"/>
  <c r="BD69"/>
  <c r="BE69"/>
  <c r="G71"/>
  <c r="BA71" s="1"/>
  <c r="BB71"/>
  <c r="BC71"/>
  <c r="BD71"/>
  <c r="BE71"/>
  <c r="C73"/>
  <c r="BC73"/>
  <c r="G75"/>
  <c r="BB75"/>
  <c r="BC75"/>
  <c r="BD75"/>
  <c r="BE75"/>
  <c r="G76"/>
  <c r="BA76" s="1"/>
  <c r="BB76"/>
  <c r="BC76"/>
  <c r="BD76"/>
  <c r="BE76"/>
  <c r="G77"/>
  <c r="BA77" s="1"/>
  <c r="BB77"/>
  <c r="BC77"/>
  <c r="BD77"/>
  <c r="BE77"/>
  <c r="G78"/>
  <c r="BA78" s="1"/>
  <c r="BB78"/>
  <c r="BC78"/>
  <c r="BD78"/>
  <c r="BE78"/>
  <c r="C79"/>
  <c r="BC79"/>
  <c r="BD79"/>
  <c r="G81"/>
  <c r="G82" s="1"/>
  <c r="BA81"/>
  <c r="BA82" s="1"/>
  <c r="E13" i="2" s="1"/>
  <c r="BB81" i="3"/>
  <c r="BB82" s="1"/>
  <c r="F13" i="2" s="1"/>
  <c r="BC81" i="3"/>
  <c r="BD81"/>
  <c r="BD82" s="1"/>
  <c r="H13" i="2" s="1"/>
  <c r="BE81" i="3"/>
  <c r="BE82" s="1"/>
  <c r="I13" i="2" s="1"/>
  <c r="C82" i="3"/>
  <c r="BC82"/>
  <c r="G84"/>
  <c r="BA84" s="1"/>
  <c r="BA85" s="1"/>
  <c r="E14" i="2" s="1"/>
  <c r="BB84" i="3"/>
  <c r="BC84"/>
  <c r="BC85" s="1"/>
  <c r="G14" i="2" s="1"/>
  <c r="BD84" i="3"/>
  <c r="BD85" s="1"/>
  <c r="H14" i="2" s="1"/>
  <c r="BE84" i="3"/>
  <c r="BE85" s="1"/>
  <c r="I14" i="2" s="1"/>
  <c r="C85" i="3"/>
  <c r="BB85"/>
  <c r="G87"/>
  <c r="BA87" s="1"/>
  <c r="BB87"/>
  <c r="BC87"/>
  <c r="BD87"/>
  <c r="BE87"/>
  <c r="G88"/>
  <c r="BA88" s="1"/>
  <c r="BB88"/>
  <c r="BC88"/>
  <c r="BD88"/>
  <c r="BE88"/>
  <c r="G89"/>
  <c r="BA89" s="1"/>
  <c r="BB89"/>
  <c r="BB91" s="1"/>
  <c r="F15" i="2" s="1"/>
  <c r="BC89" i="3"/>
  <c r="BD89"/>
  <c r="BE89"/>
  <c r="G90"/>
  <c r="BA90" s="1"/>
  <c r="BB90"/>
  <c r="BC90"/>
  <c r="BD90"/>
  <c r="BE90"/>
  <c r="C91"/>
  <c r="BE91"/>
  <c r="C1" i="2"/>
  <c r="C2"/>
  <c r="A7"/>
  <c r="B7"/>
  <c r="F7"/>
  <c r="G7"/>
  <c r="A8"/>
  <c r="B8"/>
  <c r="H8"/>
  <c r="A9"/>
  <c r="B9"/>
  <c r="F9"/>
  <c r="I9"/>
  <c r="A10"/>
  <c r="B10"/>
  <c r="G10"/>
  <c r="H10"/>
  <c r="A11"/>
  <c r="B11"/>
  <c r="G11"/>
  <c r="A12"/>
  <c r="B12"/>
  <c r="G12"/>
  <c r="H12"/>
  <c r="A13"/>
  <c r="B13"/>
  <c r="G13"/>
  <c r="A14"/>
  <c r="B14"/>
  <c r="F14"/>
  <c r="A15"/>
  <c r="B15"/>
  <c r="I15"/>
  <c r="BC91" i="3" l="1"/>
  <c r="G15" i="2" s="1"/>
  <c r="G79" i="3"/>
  <c r="BE73"/>
  <c r="I11" i="2" s="1"/>
  <c r="G91" i="3"/>
  <c r="BB73"/>
  <c r="F11" i="2" s="1"/>
  <c r="BE39" i="3"/>
  <c r="I8" i="2" s="1"/>
  <c r="BD73" i="3"/>
  <c r="H11" i="2" s="1"/>
  <c r="BB58" i="3"/>
  <c r="F10" i="2" s="1"/>
  <c r="G54" i="3"/>
  <c r="G39"/>
  <c r="BC39"/>
  <c r="G8" i="2" s="1"/>
  <c r="BD91" i="3"/>
  <c r="H15" i="2" s="1"/>
  <c r="BB79" i="3"/>
  <c r="F12" i="2" s="1"/>
  <c r="BE79" i="3"/>
  <c r="I12" i="2" s="1"/>
  <c r="BA75" i="3"/>
  <c r="BC54"/>
  <c r="G9" i="2" s="1"/>
  <c r="G16" s="1"/>
  <c r="C18" i="1" s="1"/>
  <c r="BA73" i="3"/>
  <c r="E11" i="2" s="1"/>
  <c r="H16"/>
  <c r="C17" i="1" s="1"/>
  <c r="F16" i="2"/>
  <c r="C16" i="1" s="1"/>
  <c r="BA91" i="3"/>
  <c r="E15" i="2" s="1"/>
  <c r="G85" i="3"/>
  <c r="BA58"/>
  <c r="E10" i="2" s="1"/>
  <c r="G33" i="3"/>
  <c r="G73"/>
  <c r="I16" i="2"/>
  <c r="C21" i="1" s="1"/>
  <c r="BA39" i="3"/>
  <c r="E8" i="2" s="1"/>
  <c r="BA54" i="3"/>
  <c r="E9" i="2" s="1"/>
  <c r="BA79" i="3"/>
  <c r="E12" i="2" s="1"/>
  <c r="BA33" i="3"/>
  <c r="E7" i="2" s="1"/>
  <c r="E16" l="1"/>
  <c r="C15" i="1"/>
  <c r="C19" s="1"/>
  <c r="C22" s="1"/>
  <c r="G21" i="2"/>
  <c r="I21" s="1"/>
  <c r="G23"/>
  <c r="I23" s="1"/>
  <c r="G17" i="1" s="1"/>
  <c r="G25" i="2"/>
  <c r="I25" s="1"/>
  <c r="G19" i="1" s="1"/>
  <c r="G27" i="2"/>
  <c r="I27" s="1"/>
  <c r="G21" i="1" s="1"/>
  <c r="G22" i="2"/>
  <c r="I22" s="1"/>
  <c r="G16" i="1" s="1"/>
  <c r="G24" i="2"/>
  <c r="I24" s="1"/>
  <c r="G18" i="1" s="1"/>
  <c r="G26" i="2"/>
  <c r="I26" s="1"/>
  <c r="G20" i="1" s="1"/>
  <c r="G28" i="2"/>
  <c r="I28" s="1"/>
  <c r="H29" l="1"/>
  <c r="G23" i="1" s="1"/>
  <c r="G22" s="1"/>
  <c r="G15"/>
  <c r="C23" l="1"/>
  <c r="F30" s="1"/>
  <c r="F31"/>
  <c r="F34" s="1"/>
</calcChain>
</file>

<file path=xl/sharedStrings.xml><?xml version="1.0" encoding="utf-8"?>
<sst xmlns="http://schemas.openxmlformats.org/spreadsheetml/2006/main" count="325" uniqueCount="220">
  <si>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</si>
  <si>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</si>
  <si>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</si>
  <si>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</si>
  <si>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</si>
  <si>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</si>
  <si>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</si>
  <si>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</si>
  <si>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</si>
  <si>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</si>
  <si>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</si>
  <si>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</si>
  <si>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</si>
  <si>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</si>
  <si>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</si>
  <si>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</si>
  <si>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</si>
  <si>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</si>
  <si>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</si>
  <si>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</si>
  <si>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</si>
  <si>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</si>
  <si>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</si>
  <si>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</si>
  <si>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</si>
  <si>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</si>
  <si>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</si>
  <si>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</si>
  <si>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</si>
  <si>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</si>
  <si>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</si>
  <si>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</si>
  <si>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</si>
  <si>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</si>
  <si>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</si>
  <si>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</si>
  <si>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</si>
  <si>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</si>
  <si>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</si>
  <si>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</si>
  <si>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</si>
  <si>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</si>
  <si>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</si>
  <si>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</si>
  <si>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</si>
  <si>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</si>
  <si>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</si>
  <si>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</si>
  <si>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</si>
  <si>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</si>
  <si>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</si>
  <si>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</si>
  <si>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</si>
  <si>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</si>
  <si>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</si>
  <si>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</si>
  <si>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</si>
  <si>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</si>
  <si>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</si>
  <si>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</si>
  <si>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</si>
  <si>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</si>
  <si>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</si>
  <si>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</si>
  <si>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</si>
  <si>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</si>
  <si>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</si>
  <si>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</si>
  <si>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</si>
  <si>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</si>
  <si>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</si>
  <si>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</si>
  <si>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</si>
  <si>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</si>
  <si>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</si>
  <si>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</si>
  <si>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Zlámanka - obnova komunikace - I.etapa</t>
  </si>
  <si>
    <t>01</t>
  </si>
  <si>
    <t>2</t>
  </si>
  <si>
    <t>113106221R00</t>
  </si>
  <si>
    <t xml:space="preserve">Rozebrání dlažeb z drobných kostek v kam. těženém </t>
  </si>
  <si>
    <t>m2</t>
  </si>
  <si>
    <t>113107520R00</t>
  </si>
  <si>
    <t xml:space="preserve">Odstranění podkladu pl. 50 m2,kam.drcené tl.20 cm </t>
  </si>
  <si>
    <t>113108305R00</t>
  </si>
  <si>
    <t xml:space="preserve">Odstranění asfaltové vrstvy pl.do 50 m2, tl. 5 cm </t>
  </si>
  <si>
    <t>121101100R00</t>
  </si>
  <si>
    <t xml:space="preserve">Sejmutí ornice, pl. do 400 m2, přemístění do 50 m </t>
  </si>
  <si>
    <t>m3</t>
  </si>
  <si>
    <t>0,1*1,0*(129,0-6,1)</t>
  </si>
  <si>
    <t>122202202R00</t>
  </si>
  <si>
    <t xml:space="preserve">Odkopávky pro silnice v hor. 3 do 1000 m3 </t>
  </si>
  <si>
    <t>1,0*(0,43-0,1)*(124,0-6,1)/2</t>
  </si>
  <si>
    <t>(0,4+0,43)*(224,0+0,55*129,0)</t>
  </si>
  <si>
    <t>-(0,15+0,2)*193,0</t>
  </si>
  <si>
    <t>162701101R00</t>
  </si>
  <si>
    <t xml:space="preserve">Vodorovné přemístění výkopku z hor.1-4 do 6000 m </t>
  </si>
  <si>
    <t>196,7120-19,4535</t>
  </si>
  <si>
    <t>166101101R00</t>
  </si>
  <si>
    <t xml:space="preserve">Přehození výkopku z hor.1-4 </t>
  </si>
  <si>
    <t>171201201R00</t>
  </si>
  <si>
    <t xml:space="preserve">Uložení sypaniny na skl.-sypanina na výšku přes 2m </t>
  </si>
  <si>
    <t>171206111R00</t>
  </si>
  <si>
    <t xml:space="preserve">Uložení zemin do násypů předeps. tvarů s urovnáním </t>
  </si>
  <si>
    <t>180402111R00</t>
  </si>
  <si>
    <t xml:space="preserve">Založení trávníku parkového výsevem v rovině </t>
  </si>
  <si>
    <t>1,0*(129,0-6,1)</t>
  </si>
  <si>
    <t>181101102R00</t>
  </si>
  <si>
    <t xml:space="preserve">Úprava pláně v zářezech v hor. 1-4, se zhutněním </t>
  </si>
  <si>
    <t>224,0+0,55*129,0</t>
  </si>
  <si>
    <t>181301101R00</t>
  </si>
  <si>
    <t xml:space="preserve">Rozprostření ornice, rovina, tl. do 10 cm do 500m2 </t>
  </si>
  <si>
    <t>183403153R00</t>
  </si>
  <si>
    <t xml:space="preserve">Obdělání půdy hrabáním, v rovině </t>
  </si>
  <si>
    <t>185803211R00</t>
  </si>
  <si>
    <t xml:space="preserve">Uválcování trávníku v rovině </t>
  </si>
  <si>
    <t>199000002R00</t>
  </si>
  <si>
    <t xml:space="preserve">Poplatek za skládku horniny 1- 4 </t>
  </si>
  <si>
    <t>00572400</t>
  </si>
  <si>
    <t>Směs travní parková I. běžná zátěž PROFI</t>
  </si>
  <si>
    <t>kg</t>
  </si>
  <si>
    <t>0,033kg/m2:0,033*122,9</t>
  </si>
  <si>
    <t>Základy,zvláštní zakládání</t>
  </si>
  <si>
    <t>289971212R00</t>
  </si>
  <si>
    <t xml:space="preserve">Zřízení vrstvy z geotextilie sklon do 1:5 š.do 6 m </t>
  </si>
  <si>
    <t>67352030</t>
  </si>
  <si>
    <t>Geotextilie silniční 300 g/m2</t>
  </si>
  <si>
    <t>1,15*294,95</t>
  </si>
  <si>
    <t>5</t>
  </si>
  <si>
    <t>Komunikace</t>
  </si>
  <si>
    <t>564661111R00</t>
  </si>
  <si>
    <t xml:space="preserve">Podklad z kameniva drceného 63-125 mm, tl. 20 cm </t>
  </si>
  <si>
    <t>2*294,95</t>
  </si>
  <si>
    <t>564751111R00</t>
  </si>
  <si>
    <t xml:space="preserve">Podklad z kameniva drceného vel.32-63 mm,tl. 15 cm </t>
  </si>
  <si>
    <t>564811111R00</t>
  </si>
  <si>
    <t xml:space="preserve">Podklad ze štěrkodrti po zhutnění tloušťky 5 cm </t>
  </si>
  <si>
    <t>564851111RT2</t>
  </si>
  <si>
    <t>Podklad ze štěrkodrti po zhutnění tloušťky 15 cm štěrkodrť frakce 16-32 mm</t>
  </si>
  <si>
    <t>565161211R00</t>
  </si>
  <si>
    <t xml:space="preserve">Podklad z obal kam.ACP 16+, nad 3 m,tl.8 cm </t>
  </si>
  <si>
    <t>573231110R00</t>
  </si>
  <si>
    <t xml:space="preserve">Postřik živičný spojovací z emulze 0,3-0,5 kg/m2 </t>
  </si>
  <si>
    <t>573231111R00</t>
  </si>
  <si>
    <t xml:space="preserve">Postřik živičný spojovací z emulze 0,5-0,7 kg/m2 </t>
  </si>
  <si>
    <t>577142212R00</t>
  </si>
  <si>
    <t xml:space="preserve">Beton asfalt. ACO 11, š.nad 3 m, 5 cm </t>
  </si>
  <si>
    <t>599142111R00</t>
  </si>
  <si>
    <t xml:space="preserve">Úprava zálivky dil.spár hloubky do 4 cm š. do 4 cm </t>
  </si>
  <si>
    <t>m</t>
  </si>
  <si>
    <t>13,64+6,1</t>
  </si>
  <si>
    <t>597101030RAA</t>
  </si>
  <si>
    <t>Žlab odvodňovací zatížení D400 včetně dodávky roštu a žlabu</t>
  </si>
  <si>
    <t>8</t>
  </si>
  <si>
    <t>Trubní vedení</t>
  </si>
  <si>
    <t>899231111R00</t>
  </si>
  <si>
    <t xml:space="preserve">Výšková úprava vstupu do 20 cm, zvýšení mříže </t>
  </si>
  <si>
    <t>kus</t>
  </si>
  <si>
    <t>899431111R00</t>
  </si>
  <si>
    <t xml:space="preserve">Výšková úprava do 20 cm, zvýšení krytu šoupěte </t>
  </si>
  <si>
    <t>91</t>
  </si>
  <si>
    <t>Doplňující práce na komunikaci</t>
  </si>
  <si>
    <t>917862111R00</t>
  </si>
  <si>
    <t xml:space="preserve">Osazení stojat. obrub. bet. s opěrou,lože z C16/20 </t>
  </si>
  <si>
    <t>61,0+66,0+1,0+1,0</t>
  </si>
  <si>
    <t>919731121R00</t>
  </si>
  <si>
    <t xml:space="preserve">Zarovnání styčné plochy živičné tl. do 5 cm </t>
  </si>
  <si>
    <t>919735112R00</t>
  </si>
  <si>
    <t xml:space="preserve">Řezání stávajícího živičného krytu tl. 5 - 10 cm </t>
  </si>
  <si>
    <t>59217460</t>
  </si>
  <si>
    <t>Obrubník silniční dvouvrstvý 100x15x25cm</t>
  </si>
  <si>
    <t>1,01*61</t>
  </si>
  <si>
    <t>59217476</t>
  </si>
  <si>
    <t>Obrubník silniční nájezdový 1000/150/150 šedý</t>
  </si>
  <si>
    <t>1,01*66</t>
  </si>
  <si>
    <t>59217480</t>
  </si>
  <si>
    <t>Obrubník silniční přechodový L 1000/150/150-250</t>
  </si>
  <si>
    <t>1,01*1</t>
  </si>
  <si>
    <t>59217481</t>
  </si>
  <si>
    <t>Obrubník silniční přechodový P 1000/150/150-250</t>
  </si>
  <si>
    <t>93</t>
  </si>
  <si>
    <t>Dokončovací práce inž.staveb</t>
  </si>
  <si>
    <t>93-nc01</t>
  </si>
  <si>
    <t xml:space="preserve">Zkouška únosnosti zemní pláně </t>
  </si>
  <si>
    <t>soub</t>
  </si>
  <si>
    <t>93-nc02</t>
  </si>
  <si>
    <t xml:space="preserve">Vytyčení inženýrských sítí </t>
  </si>
  <si>
    <t>93-nc03</t>
  </si>
  <si>
    <t xml:space="preserve">Geodetické práce </t>
  </si>
  <si>
    <t>93-nc04</t>
  </si>
  <si>
    <t xml:space="preserve">Přechodné dopravní značení </t>
  </si>
  <si>
    <t>96</t>
  </si>
  <si>
    <t>Bourání konstrukcí</t>
  </si>
  <si>
    <t>113231536R00</t>
  </si>
  <si>
    <t xml:space="preserve">Bourání odvodňovacího žlabu </t>
  </si>
  <si>
    <t>99</t>
  </si>
  <si>
    <t>Staveništní přesun hmot</t>
  </si>
  <si>
    <t>998225111R00</t>
  </si>
  <si>
    <t xml:space="preserve">Přesun hmot, pozemní komunikace, kryt živičný </t>
  </si>
  <si>
    <t>t</t>
  </si>
  <si>
    <t>D96</t>
  </si>
  <si>
    <t>Přesuny suti a vybouraných hmot</t>
  </si>
  <si>
    <t>979083117R00</t>
  </si>
  <si>
    <t xml:space="preserve">Vodorovné přemístění suti na skládku do 6000 m </t>
  </si>
  <si>
    <t>979088212R00</t>
  </si>
  <si>
    <t xml:space="preserve">Nakládání suti na dopravní prostředky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</si>
  <si>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</si>
  <si>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</si>
  <si>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</si>
  <si>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</si>
  <si>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</si>
  <si>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</si>
  <si>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</si>
  <si>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</si>
  <si>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</si>
  <si>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</si>
  <si>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</si>
  <si>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</si>
  <si>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SOUPIS PRACÍ S VÝKAZEM VÝMĚR</t>
  </si>
  <si>
    <t>VÝKAZ VÝMĚR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</si>
</sst>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\ &quot;Kč&quot;"/>
    <numFmt numFmtId="166" formatCode="dd/mm/yy"/>
  </numFmts>
  <fonts count="4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0"/>
      <name val="Arial CE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2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72">
    <border>
      <left/>
      <right/>
      <top/>
      <bottom/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3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2" fillId="6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4" fillId="0" borderId="1" applyNumberFormat="0" applyFill="0" applyAlignment="0" applyProtection="0"/>
    <xf numFmtId="0" fontId="5" fillId="11" borderId="0" applyNumberFormat="0" applyBorder="0" applyAlignment="0" applyProtection="0"/>
    <xf numFmtId="0" fontId="6" fillId="12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7" borderId="0" applyNumberFormat="0" applyBorder="0" applyAlignment="0" applyProtection="0"/>
    <xf numFmtId="0" fontId="12" fillId="0" borderId="0"/>
    <xf numFmtId="0" fontId="1" fillId="4" borderId="6" applyNumberFormat="0" applyFont="0" applyAlignment="0" applyProtection="0"/>
    <xf numFmtId="0" fontId="13" fillId="0" borderId="7" applyNumberFormat="0" applyFill="0" applyAlignment="0" applyProtection="0"/>
    <xf numFmtId="0" fontId="14" fillId="6" borderId="0" applyNumberFormat="0" applyBorder="0" applyAlignment="0" applyProtection="0"/>
    <xf numFmtId="0" fontId="13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3" borderId="8" applyNumberFormat="0" applyAlignment="0" applyProtection="0"/>
    <xf numFmtId="0" fontId="17" fillId="13" borderId="9" applyNumberFormat="0" applyAlignment="0" applyProtection="0"/>
    <xf numFmtId="0" fontId="18" fillId="0" borderId="0" applyNumberFormat="0" applyFill="0" applyBorder="0" applyAlignment="0" applyProtection="0"/>
    <xf numFmtId="0" fontId="3" fillId="14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</cellStyleXfs>
  <cellXfs count="231">
    <xf numFmtId="0" fontId="0" fillId="0" borderId="0" xfId="0"/>
    <xf numFmtId="0" fontId="19" fillId="0" borderId="10" xfId="0" applyFont="1" applyBorder="1" applyAlignment="1">
      <alignment horizontal="centerContinuous" vertical="top"/>
    </xf>
    <xf numFmtId="0" fontId="20" fillId="0" borderId="10" xfId="0" applyFont="1" applyBorder="1" applyAlignment="1">
      <alignment horizontal="centerContinuous"/>
    </xf>
    <xf numFmtId="0" fontId="21" fillId="18" borderId="11" xfId="0" applyFont="1" applyFill="1" applyBorder="1" applyAlignment="1">
      <alignment horizontal="left"/>
    </xf>
    <xf numFmtId="0" fontId="22" fillId="18" borderId="12" xfId="0" applyFont="1" applyFill="1" applyBorder="1" applyAlignment="1">
      <alignment horizontal="centerContinuous"/>
    </xf>
    <xf numFmtId="49" fontId="23" fillId="18" borderId="13" xfId="0" applyNumberFormat="1" applyFont="1" applyFill="1" applyBorder="1" applyAlignment="1">
      <alignment horizontal="left"/>
    </xf>
    <xf numFmtId="49" fontId="22" fillId="18" borderId="12" xfId="0" applyNumberFormat="1" applyFont="1" applyFill="1" applyBorder="1" applyAlignment="1">
      <alignment horizontal="centerContinuous"/>
    </xf>
    <xf numFmtId="0" fontId="22" fillId="0" borderId="14" xfId="0" applyFont="1" applyBorder="1"/>
    <xf numFmtId="49" fontId="22" fillId="0" borderId="15" xfId="0" applyNumberFormat="1" applyFont="1" applyBorder="1" applyAlignment="1">
      <alignment horizontal="left"/>
    </xf>
    <xf numFmtId="0" fontId="20" fillId="0" borderId="16" xfId="0" applyFont="1" applyBorder="1"/>
    <xf numFmtId="0" fontId="22" fillId="0" borderId="17" xfId="0" applyFont="1" applyBorder="1"/>
    <xf numFmtId="49" fontId="22" fillId="0" borderId="18" xfId="0" applyNumberFormat="1" applyFont="1" applyBorder="1"/>
    <xf numFmtId="49" fontId="22" fillId="0" borderId="17" xfId="0" applyNumberFormat="1" applyFont="1" applyBorder="1"/>
    <xf numFmtId="0" fontId="22" fillId="0" borderId="19" xfId="0" applyFont="1" applyBorder="1"/>
    <xf numFmtId="0" fontId="22" fillId="0" borderId="20" xfId="0" applyFont="1" applyBorder="1" applyAlignment="1">
      <alignment horizontal="left"/>
    </xf>
    <xf numFmtId="0" fontId="21" fillId="0" borderId="16" xfId="0" applyFont="1" applyBorder="1"/>
    <xf numFmtId="49" fontId="22" fillId="0" borderId="20" xfId="0" applyNumberFormat="1" applyFont="1" applyBorder="1" applyAlignment="1">
      <alignment horizontal="left"/>
    </xf>
    <xf numFmtId="49" fontId="21" fillId="18" borderId="16" xfId="0" applyNumberFormat="1" applyFont="1" applyFill="1" applyBorder="1"/>
    <xf numFmtId="49" fontId="20" fillId="18" borderId="17" xfId="0" applyNumberFormat="1" applyFont="1" applyFill="1" applyBorder="1"/>
    <xf numFmtId="49" fontId="21" fillId="18" borderId="18" xfId="0" applyNumberFormat="1" applyFont="1" applyFill="1" applyBorder="1"/>
    <xf numFmtId="49" fontId="20" fillId="18" borderId="18" xfId="0" applyNumberFormat="1" applyFont="1" applyFill="1" applyBorder="1"/>
    <xf numFmtId="0" fontId="22" fillId="0" borderId="19" xfId="0" applyFont="1" applyFill="1" applyBorder="1"/>
    <xf numFmtId="3" fontId="22" fillId="0" borderId="20" xfId="0" applyNumberFormat="1" applyFont="1" applyBorder="1" applyAlignment="1">
      <alignment horizontal="left"/>
    </xf>
    <xf numFmtId="0" fontId="0" fillId="0" borderId="0" xfId="0" applyFill="1"/>
    <xf numFmtId="49" fontId="21" fillId="18" borderId="21" xfId="0" applyNumberFormat="1" applyFont="1" applyFill="1" applyBorder="1"/>
    <xf numFmtId="49" fontId="20" fillId="18" borderId="22" xfId="0" applyNumberFormat="1" applyFont="1" applyFill="1" applyBorder="1"/>
    <xf numFmtId="49" fontId="21" fillId="18" borderId="0" xfId="0" applyNumberFormat="1" applyFont="1" applyFill="1" applyBorder="1"/>
    <xf numFmtId="49" fontId="20" fillId="18" borderId="0" xfId="0" applyNumberFormat="1" applyFont="1" applyFill="1" applyBorder="1"/>
    <xf numFmtId="49" fontId="22" fillId="0" borderId="19" xfId="0" applyNumberFormat="1" applyFont="1" applyBorder="1" applyAlignment="1">
      <alignment horizontal="left"/>
    </xf>
    <xf numFmtId="0" fontId="22" fillId="0" borderId="23" xfId="0" applyFont="1" applyBorder="1"/>
    <xf numFmtId="0" fontId="22" fillId="0" borderId="19" xfId="0" applyNumberFormat="1" applyFont="1" applyBorder="1"/>
    <xf numFmtId="0" fontId="22" fillId="0" borderId="25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22" fillId="0" borderId="25" xfId="0" applyFont="1" applyBorder="1" applyAlignment="1">
      <alignment horizontal="left"/>
    </xf>
    <xf numFmtId="0" fontId="0" fillId="0" borderId="0" xfId="0" applyBorder="1"/>
    <xf numFmtId="0" fontId="22" fillId="0" borderId="19" xfId="0" applyFont="1" applyFill="1" applyBorder="1" applyAlignment="1"/>
    <xf numFmtId="0" fontId="22" fillId="0" borderId="25" xfId="0" applyFont="1" applyFill="1" applyBorder="1" applyAlignment="1"/>
    <xf numFmtId="0" fontId="1" fillId="0" borderId="0" xfId="0" applyFont="1" applyFill="1" applyBorder="1" applyAlignment="1"/>
    <xf numFmtId="0" fontId="22" fillId="0" borderId="19" xfId="0" applyFont="1" applyBorder="1" applyAlignment="1"/>
    <xf numFmtId="0" fontId="22" fillId="0" borderId="25" xfId="0" applyFont="1" applyBorder="1" applyAlignment="1"/>
    <xf numFmtId="3" fontId="0" fillId="0" borderId="0" xfId="0" applyNumberFormat="1"/>
    <xf numFmtId="0" fontId="22" fillId="0" borderId="16" xfId="0" applyFont="1" applyBorder="1"/>
    <xf numFmtId="0" fontId="22" fillId="0" borderId="14" xfId="0" applyFont="1" applyBorder="1" applyAlignment="1">
      <alignment horizontal="left"/>
    </xf>
    <xf numFmtId="0" fontId="22" fillId="0" borderId="26" xfId="0" applyFont="1" applyBorder="1" applyAlignment="1">
      <alignment horizontal="left"/>
    </xf>
    <xf numFmtId="0" fontId="19" fillId="0" borderId="27" xfId="0" applyFont="1" applyBorder="1" applyAlignment="1">
      <alignment horizontal="centerContinuous" vertical="center"/>
    </xf>
    <xf numFmtId="0" fontId="24" fillId="0" borderId="28" xfId="0" applyFont="1" applyBorder="1" applyAlignment="1">
      <alignment horizontal="centerContinuous" vertical="center"/>
    </xf>
    <xf numFmtId="0" fontId="20" fillId="0" borderId="28" xfId="0" applyFont="1" applyBorder="1" applyAlignment="1">
      <alignment horizontal="centerContinuous" vertical="center"/>
    </xf>
    <xf numFmtId="0" fontId="20" fillId="0" borderId="29" xfId="0" applyFont="1" applyBorder="1" applyAlignment="1">
      <alignment horizontal="centerContinuous" vertical="center"/>
    </xf>
    <xf numFmtId="0" fontId="21" fillId="18" borderId="30" xfId="0" applyFont="1" applyFill="1" applyBorder="1" applyAlignment="1">
      <alignment horizontal="left"/>
    </xf>
    <xf numFmtId="0" fontId="20" fillId="18" borderId="31" xfId="0" applyFont="1" applyFill="1" applyBorder="1" applyAlignment="1">
      <alignment horizontal="left"/>
    </xf>
    <xf numFmtId="0" fontId="20" fillId="18" borderId="32" xfId="0" applyFont="1" applyFill="1" applyBorder="1" applyAlignment="1">
      <alignment horizontal="centerContinuous"/>
    </xf>
    <xf numFmtId="0" fontId="21" fillId="18" borderId="31" xfId="0" applyFont="1" applyFill="1" applyBorder="1" applyAlignment="1">
      <alignment horizontal="centerContinuous"/>
    </xf>
    <xf numFmtId="0" fontId="20" fillId="18" borderId="31" xfId="0" applyFont="1" applyFill="1" applyBorder="1" applyAlignment="1">
      <alignment horizontal="centerContinuous"/>
    </xf>
    <xf numFmtId="0" fontId="20" fillId="0" borderId="33" xfId="0" applyFont="1" applyBorder="1"/>
    <xf numFmtId="0" fontId="20" fillId="0" borderId="34" xfId="0" applyFont="1" applyBorder="1"/>
    <xf numFmtId="3" fontId="20" fillId="0" borderId="15" xfId="0" applyNumberFormat="1" applyFont="1" applyBorder="1"/>
    <xf numFmtId="0" fontId="20" fillId="0" borderId="11" xfId="0" applyFont="1" applyBorder="1"/>
    <xf numFmtId="3" fontId="20" fillId="0" borderId="13" xfId="0" applyNumberFormat="1" applyFont="1" applyBorder="1"/>
    <xf numFmtId="0" fontId="20" fillId="0" borderId="12" xfId="0" applyFont="1" applyBorder="1"/>
    <xf numFmtId="3" fontId="20" fillId="0" borderId="18" xfId="0" applyNumberFormat="1" applyFont="1" applyBorder="1"/>
    <xf numFmtId="0" fontId="20" fillId="0" borderId="17" xfId="0" applyFont="1" applyBorder="1"/>
    <xf numFmtId="0" fontId="20" fillId="0" borderId="35" xfId="0" applyFont="1" applyBorder="1"/>
    <xf numFmtId="0" fontId="20" fillId="0" borderId="34" xfId="0" applyFont="1" applyBorder="1" applyAlignment="1">
      <alignment shrinkToFit="1"/>
    </xf>
    <xf numFmtId="0" fontId="20" fillId="0" borderId="36" xfId="0" applyFont="1" applyBorder="1"/>
    <xf numFmtId="0" fontId="20" fillId="0" borderId="21" xfId="0" applyFont="1" applyBorder="1"/>
    <xf numFmtId="0" fontId="20" fillId="0" borderId="0" xfId="0" applyFont="1" applyBorder="1"/>
    <xf numFmtId="3" fontId="20" fillId="0" borderId="39" xfId="0" applyNumberFormat="1" applyFont="1" applyBorder="1"/>
    <xf numFmtId="0" fontId="20" fillId="0" borderId="37" xfId="0" applyFont="1" applyBorder="1"/>
    <xf numFmtId="3" fontId="20" fillId="0" borderId="40" xfId="0" applyNumberFormat="1" applyFont="1" applyBorder="1"/>
    <xf numFmtId="0" fontId="20" fillId="0" borderId="38" xfId="0" applyFont="1" applyBorder="1"/>
    <xf numFmtId="0" fontId="21" fillId="18" borderId="11" xfId="0" applyFont="1" applyFill="1" applyBorder="1"/>
    <xf numFmtId="0" fontId="21" fillId="18" borderId="13" xfId="0" applyFont="1" applyFill="1" applyBorder="1"/>
    <xf numFmtId="0" fontId="21" fillId="18" borderId="12" xfId="0" applyFont="1" applyFill="1" applyBorder="1"/>
    <xf numFmtId="0" fontId="21" fillId="18" borderId="41" xfId="0" applyFont="1" applyFill="1" applyBorder="1"/>
    <xf numFmtId="0" fontId="21" fillId="18" borderId="42" xfId="0" applyFont="1" applyFill="1" applyBorder="1"/>
    <xf numFmtId="0" fontId="20" fillId="0" borderId="22" xfId="0" applyFont="1" applyBorder="1"/>
    <xf numFmtId="0" fontId="20" fillId="0" borderId="0" xfId="0" applyFont="1"/>
    <xf numFmtId="0" fontId="20" fillId="0" borderId="43" xfId="0" applyFont="1" applyBorder="1"/>
    <xf numFmtId="0" fontId="20" fillId="0" borderId="44" xfId="0" applyFont="1" applyBorder="1"/>
    <xf numFmtId="0" fontId="20" fillId="0" borderId="0" xfId="0" applyFont="1" applyBorder="1" applyAlignment="1">
      <alignment horizontal="right"/>
    </xf>
    <xf numFmtId="166" fontId="20" fillId="0" borderId="0" xfId="0" applyNumberFormat="1" applyFont="1" applyBorder="1"/>
    <xf numFmtId="0" fontId="20" fillId="0" borderId="0" xfId="0" applyFont="1" applyFill="1" applyBorder="1"/>
    <xf numFmtId="0" fontId="20" fillId="0" borderId="45" xfId="0" applyFont="1" applyBorder="1"/>
    <xf numFmtId="0" fontId="20" fillId="0" borderId="46" xfId="0" applyFont="1" applyBorder="1"/>
    <xf numFmtId="0" fontId="20" fillId="0" borderId="47" xfId="0" applyFont="1" applyBorder="1"/>
    <xf numFmtId="0" fontId="20" fillId="0" borderId="48" xfId="0" applyFont="1" applyBorder="1"/>
    <xf numFmtId="164" fontId="20" fillId="0" borderId="49" xfId="0" applyNumberFormat="1" applyFont="1" applyBorder="1" applyAlignment="1">
      <alignment horizontal="right"/>
    </xf>
    <xf numFmtId="0" fontId="20" fillId="0" borderId="49" xfId="0" applyFont="1" applyBorder="1"/>
    <xf numFmtId="0" fontId="20" fillId="0" borderId="18" xfId="0" applyFont="1" applyBorder="1"/>
    <xf numFmtId="164" fontId="20" fillId="0" borderId="17" xfId="0" applyNumberFormat="1" applyFont="1" applyBorder="1" applyAlignment="1">
      <alignment horizontal="right"/>
    </xf>
    <xf numFmtId="0" fontId="24" fillId="18" borderId="37" xfId="0" applyFont="1" applyFill="1" applyBorder="1"/>
    <xf numFmtId="0" fontId="24" fillId="18" borderId="40" xfId="0" applyFont="1" applyFill="1" applyBorder="1"/>
    <xf numFmtId="0" fontId="24" fillId="18" borderId="38" xfId="0" applyFont="1" applyFill="1" applyBorder="1"/>
    <xf numFmtId="0" fontId="25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21" fillId="0" borderId="54" xfId="28" applyNumberFormat="1" applyFont="1" applyBorder="1"/>
    <xf numFmtId="49" fontId="20" fillId="0" borderId="54" xfId="28" applyNumberFormat="1" applyFont="1" applyBorder="1"/>
    <xf numFmtId="49" fontId="20" fillId="0" borderId="54" xfId="28" applyNumberFormat="1" applyFont="1" applyBorder="1" applyAlignment="1">
      <alignment horizontal="right"/>
    </xf>
    <xf numFmtId="0" fontId="20" fillId="0" borderId="55" xfId="28" applyFont="1" applyBorder="1"/>
    <xf numFmtId="49" fontId="20" fillId="0" borderId="54" xfId="0" applyNumberFormat="1" applyFont="1" applyBorder="1" applyAlignment="1">
      <alignment horizontal="left"/>
    </xf>
    <xf numFmtId="0" fontId="20" fillId="0" borderId="56" xfId="0" applyNumberFormat="1" applyFont="1" applyBorder="1"/>
    <xf numFmtId="49" fontId="21" fillId="0" borderId="59" xfId="28" applyNumberFormat="1" applyFont="1" applyBorder="1"/>
    <xf numFmtId="49" fontId="20" fillId="0" borderId="59" xfId="28" applyNumberFormat="1" applyFont="1" applyBorder="1"/>
    <xf numFmtId="49" fontId="20" fillId="0" borderId="59" xfId="28" applyNumberFormat="1" applyFont="1" applyBorder="1" applyAlignment="1">
      <alignment horizontal="right"/>
    </xf>
    <xf numFmtId="49" fontId="19" fillId="0" borderId="0" xfId="0" applyNumberFormat="1" applyFont="1" applyAlignment="1">
      <alignment horizontal="centerContinuous"/>
    </xf>
    <xf numFmtId="0" fontId="19" fillId="0" borderId="0" xfId="0" applyFont="1" applyAlignment="1">
      <alignment horizontal="centerContinuous"/>
    </xf>
    <xf numFmtId="0" fontId="19" fillId="0" borderId="0" xfId="0" applyFont="1" applyBorder="1" applyAlignment="1">
      <alignment horizontal="centerContinuous"/>
    </xf>
    <xf numFmtId="49" fontId="21" fillId="18" borderId="30" xfId="0" applyNumberFormat="1" applyFont="1" applyFill="1" applyBorder="1" applyAlignment="1">
      <alignment horizontal="center"/>
    </xf>
    <xf numFmtId="0" fontId="21" fillId="18" borderId="31" xfId="0" applyFont="1" applyFill="1" applyBorder="1" applyAlignment="1">
      <alignment horizontal="center"/>
    </xf>
    <xf numFmtId="0" fontId="21" fillId="18" borderId="32" xfId="0" applyFont="1" applyFill="1" applyBorder="1" applyAlignment="1">
      <alignment horizontal="center"/>
    </xf>
    <xf numFmtId="0" fontId="21" fillId="18" borderId="62" xfId="0" applyFont="1" applyFill="1" applyBorder="1" applyAlignment="1">
      <alignment horizontal="center"/>
    </xf>
    <xf numFmtId="0" fontId="21" fillId="18" borderId="63" xfId="0" applyFont="1" applyFill="1" applyBorder="1" applyAlignment="1">
      <alignment horizontal="center"/>
    </xf>
    <xf numFmtId="0" fontId="21" fillId="18" borderId="64" xfId="0" applyFont="1" applyFill="1" applyBorder="1" applyAlignment="1">
      <alignment horizontal="center"/>
    </xf>
    <xf numFmtId="0" fontId="22" fillId="0" borderId="0" xfId="0" applyFont="1" applyBorder="1"/>
    <xf numFmtId="3" fontId="20" fillId="0" borderId="44" xfId="0" applyNumberFormat="1" applyFont="1" applyBorder="1"/>
    <xf numFmtId="0" fontId="21" fillId="18" borderId="30" xfId="0" applyFont="1" applyFill="1" applyBorder="1"/>
    <xf numFmtId="0" fontId="21" fillId="18" borderId="31" xfId="0" applyFont="1" applyFill="1" applyBorder="1"/>
    <xf numFmtId="3" fontId="21" fillId="18" borderId="32" xfId="0" applyNumberFormat="1" applyFont="1" applyFill="1" applyBorder="1"/>
    <xf numFmtId="3" fontId="21" fillId="18" borderId="62" xfId="0" applyNumberFormat="1" applyFont="1" applyFill="1" applyBorder="1"/>
    <xf numFmtId="3" fontId="21" fillId="18" borderId="63" xfId="0" applyNumberFormat="1" applyFont="1" applyFill="1" applyBorder="1"/>
    <xf numFmtId="3" fontId="21" fillId="18" borderId="64" xfId="0" applyNumberFormat="1" applyFont="1" applyFill="1" applyBorder="1"/>
    <xf numFmtId="0" fontId="27" fillId="0" borderId="0" xfId="0" applyFont="1"/>
    <xf numFmtId="3" fontId="19" fillId="0" borderId="0" xfId="0" applyNumberFormat="1" applyFont="1" applyAlignment="1">
      <alignment horizontal="centerContinuous"/>
    </xf>
    <xf numFmtId="0" fontId="20" fillId="18" borderId="42" xfId="0" applyFont="1" applyFill="1" applyBorder="1"/>
    <xf numFmtId="0" fontId="21" fillId="18" borderId="65" xfId="0" applyFont="1" applyFill="1" applyBorder="1" applyAlignment="1">
      <alignment horizontal="right"/>
    </xf>
    <xf numFmtId="0" fontId="21" fillId="18" borderId="13" xfId="0" applyFont="1" applyFill="1" applyBorder="1" applyAlignment="1">
      <alignment horizontal="right"/>
    </xf>
    <xf numFmtId="0" fontId="21" fillId="18" borderId="12" xfId="0" applyFont="1" applyFill="1" applyBorder="1" applyAlignment="1">
      <alignment horizontal="center"/>
    </xf>
    <xf numFmtId="4" fontId="23" fillId="18" borderId="13" xfId="0" applyNumberFormat="1" applyFont="1" applyFill="1" applyBorder="1" applyAlignment="1">
      <alignment horizontal="right"/>
    </xf>
    <xf numFmtId="4" fontId="23" fillId="18" borderId="42" xfId="0" applyNumberFormat="1" applyFont="1" applyFill="1" applyBorder="1" applyAlignment="1">
      <alignment horizontal="right"/>
    </xf>
    <xf numFmtId="0" fontId="20" fillId="0" borderId="26" xfId="0" applyFont="1" applyBorder="1"/>
    <xf numFmtId="3" fontId="20" fillId="0" borderId="35" xfId="0" applyNumberFormat="1" applyFont="1" applyBorder="1" applyAlignment="1">
      <alignment horizontal="right"/>
    </xf>
    <xf numFmtId="164" fontId="20" fillId="0" borderId="19" xfId="0" applyNumberFormat="1" applyFont="1" applyBorder="1" applyAlignment="1">
      <alignment horizontal="right"/>
    </xf>
    <xf numFmtId="3" fontId="20" fillId="0" borderId="45" xfId="0" applyNumberFormat="1" applyFont="1" applyBorder="1" applyAlignment="1">
      <alignment horizontal="right"/>
    </xf>
    <xf numFmtId="4" fontId="20" fillId="0" borderId="34" xfId="0" applyNumberFormat="1" applyFont="1" applyBorder="1" applyAlignment="1">
      <alignment horizontal="right"/>
    </xf>
    <xf numFmtId="3" fontId="20" fillId="0" borderId="26" xfId="0" applyNumberFormat="1" applyFont="1" applyBorder="1" applyAlignment="1">
      <alignment horizontal="right"/>
    </xf>
    <xf numFmtId="0" fontId="20" fillId="18" borderId="37" xfId="0" applyFont="1" applyFill="1" applyBorder="1"/>
    <xf numFmtId="0" fontId="21" fillId="18" borderId="40" xfId="0" applyFont="1" applyFill="1" applyBorder="1"/>
    <xf numFmtId="0" fontId="20" fillId="18" borderId="40" xfId="0" applyFont="1" applyFill="1" applyBorder="1"/>
    <xf numFmtId="4" fontId="20" fillId="18" borderId="51" xfId="0" applyNumberFormat="1" applyFont="1" applyFill="1" applyBorder="1"/>
    <xf numFmtId="4" fontId="20" fillId="18" borderId="37" xfId="0" applyNumberFormat="1" applyFont="1" applyFill="1" applyBorder="1"/>
    <xf numFmtId="4" fontId="20" fillId="18" borderId="40" xfId="0" applyNumberFormat="1" applyFont="1" applyFill="1" applyBorder="1"/>
    <xf numFmtId="3" fontId="28" fillId="0" borderId="0" xfId="0" applyNumberFormat="1" applyFont="1"/>
    <xf numFmtId="4" fontId="28" fillId="0" borderId="0" xfId="0" applyNumberFormat="1" applyFont="1"/>
    <xf numFmtId="4" fontId="0" fillId="0" borderId="0" xfId="0" applyNumberFormat="1"/>
    <xf numFmtId="0" fontId="12" fillId="0" borderId="0" xfId="28"/>
    <xf numFmtId="0" fontId="20" fillId="0" borderId="0" xfId="28" applyFont="1"/>
    <xf numFmtId="0" fontId="30" fillId="0" borderId="0" xfId="28" applyFont="1" applyAlignment="1">
      <alignment horizontal="centerContinuous"/>
    </xf>
    <xf numFmtId="0" fontId="31" fillId="0" borderId="0" xfId="28" applyFont="1" applyAlignment="1">
      <alignment horizontal="centerContinuous"/>
    </xf>
    <xf numFmtId="0" fontId="31" fillId="0" borderId="0" xfId="28" applyFont="1" applyAlignment="1">
      <alignment horizontal="right"/>
    </xf>
    <xf numFmtId="0" fontId="20" fillId="0" borderId="54" xfId="28" applyFont="1" applyBorder="1"/>
    <xf numFmtId="0" fontId="22" fillId="0" borderId="55" xfId="28" applyFont="1" applyBorder="1" applyAlignment="1">
      <alignment horizontal="right"/>
    </xf>
    <xf numFmtId="49" fontId="20" fillId="0" borderId="54" xfId="28" applyNumberFormat="1" applyFont="1" applyBorder="1" applyAlignment="1">
      <alignment horizontal="left"/>
    </xf>
    <xf numFmtId="0" fontId="20" fillId="0" borderId="56" xfId="28" applyFont="1" applyBorder="1"/>
    <xf numFmtId="0" fontId="20" fillId="0" borderId="59" xfId="28" applyFont="1" applyBorder="1"/>
    <xf numFmtId="0" fontId="22" fillId="0" borderId="0" xfId="28" applyFont="1"/>
    <xf numFmtId="0" fontId="20" fillId="0" borderId="0" xfId="28" applyFont="1" applyAlignment="1">
      <alignment horizontal="right"/>
    </xf>
    <xf numFmtId="0" fontId="20" fillId="0" borderId="0" xfId="28" applyFont="1" applyAlignment="1"/>
    <xf numFmtId="49" fontId="22" fillId="18" borderId="19" xfId="28" applyNumberFormat="1" applyFont="1" applyFill="1" applyBorder="1"/>
    <xf numFmtId="0" fontId="22" fillId="18" borderId="17" xfId="28" applyFont="1" applyFill="1" applyBorder="1" applyAlignment="1">
      <alignment horizontal="center"/>
    </xf>
    <xf numFmtId="0" fontId="22" fillId="18" borderId="17" xfId="28" applyNumberFormat="1" applyFont="1" applyFill="1" applyBorder="1" applyAlignment="1">
      <alignment horizontal="center"/>
    </xf>
    <xf numFmtId="0" fontId="22" fillId="18" borderId="19" xfId="28" applyFont="1" applyFill="1" applyBorder="1" applyAlignment="1">
      <alignment horizontal="center"/>
    </xf>
    <xf numFmtId="0" fontId="21" fillId="0" borderId="66" xfId="28" applyFont="1" applyBorder="1" applyAlignment="1">
      <alignment horizontal="center"/>
    </xf>
    <xf numFmtId="49" fontId="21" fillId="0" borderId="66" xfId="28" applyNumberFormat="1" applyFont="1" applyBorder="1" applyAlignment="1">
      <alignment horizontal="left"/>
    </xf>
    <xf numFmtId="0" fontId="21" fillId="0" borderId="24" xfId="28" applyFont="1" applyBorder="1"/>
    <xf numFmtId="0" fontId="20" fillId="0" borderId="18" xfId="28" applyFont="1" applyBorder="1" applyAlignment="1">
      <alignment horizontal="center"/>
    </xf>
    <xf numFmtId="0" fontId="20" fillId="0" borderId="18" xfId="28" applyNumberFormat="1" applyFont="1" applyBorder="1" applyAlignment="1">
      <alignment horizontal="right"/>
    </xf>
    <xf numFmtId="0" fontId="20" fillId="0" borderId="17" xfId="28" applyNumberFormat="1" applyFont="1" applyBorder="1"/>
    <xf numFmtId="0" fontId="12" fillId="0" borderId="0" xfId="28" applyNumberFormat="1"/>
    <xf numFmtId="0" fontId="32" fillId="0" borderId="0" xfId="28" applyFont="1"/>
    <xf numFmtId="0" fontId="33" fillId="0" borderId="67" xfId="28" applyFont="1" applyBorder="1" applyAlignment="1">
      <alignment horizontal="center" vertical="top"/>
    </xf>
    <xf numFmtId="49" fontId="33" fillId="0" borderId="67" xfId="28" applyNumberFormat="1" applyFont="1" applyBorder="1" applyAlignment="1">
      <alignment horizontal="left" vertical="top"/>
    </xf>
    <xf numFmtId="0" fontId="33" fillId="0" borderId="67" xfId="28" applyFont="1" applyBorder="1" applyAlignment="1">
      <alignment vertical="top" wrapText="1"/>
    </xf>
    <xf numFmtId="49" fontId="33" fillId="0" borderId="67" xfId="28" applyNumberFormat="1" applyFont="1" applyBorder="1" applyAlignment="1">
      <alignment horizontal="center" shrinkToFit="1"/>
    </xf>
    <xf numFmtId="4" fontId="33" fillId="0" borderId="67" xfId="28" applyNumberFormat="1" applyFont="1" applyBorder="1" applyAlignment="1">
      <alignment horizontal="right"/>
    </xf>
    <xf numFmtId="4" fontId="33" fillId="0" borderId="67" xfId="28" applyNumberFormat="1" applyFont="1" applyBorder="1"/>
    <xf numFmtId="0" fontId="34" fillId="0" borderId="0" xfId="28" applyFont="1"/>
    <xf numFmtId="0" fontId="22" fillId="0" borderId="66" xfId="28" applyFont="1" applyBorder="1" applyAlignment="1">
      <alignment horizontal="center"/>
    </xf>
    <xf numFmtId="0" fontId="35" fillId="0" borderId="0" xfId="28" applyFont="1" applyAlignment="1">
      <alignment wrapText="1"/>
    </xf>
    <xf numFmtId="49" fontId="22" fillId="0" borderId="66" xfId="28" applyNumberFormat="1" applyFont="1" applyBorder="1" applyAlignment="1">
      <alignment horizontal="right"/>
    </xf>
    <xf numFmtId="4" fontId="36" fillId="19" borderId="70" xfId="28" applyNumberFormat="1" applyFont="1" applyFill="1" applyBorder="1" applyAlignment="1">
      <alignment horizontal="right" wrapText="1"/>
    </xf>
    <xf numFmtId="0" fontId="36" fillId="19" borderId="43" xfId="28" applyFont="1" applyFill="1" applyBorder="1" applyAlignment="1">
      <alignment horizontal="left" wrapText="1"/>
    </xf>
    <xf numFmtId="0" fontId="36" fillId="0" borderId="22" xfId="0" applyFont="1" applyBorder="1" applyAlignment="1">
      <alignment horizontal="right"/>
    </xf>
    <xf numFmtId="0" fontId="20" fillId="18" borderId="19" xfId="28" applyFont="1" applyFill="1" applyBorder="1" applyAlignment="1">
      <alignment horizontal="center"/>
    </xf>
    <xf numFmtId="49" fontId="38" fillId="18" borderId="19" xfId="28" applyNumberFormat="1" applyFont="1" applyFill="1" applyBorder="1" applyAlignment="1">
      <alignment horizontal="left"/>
    </xf>
    <xf numFmtId="0" fontId="38" fillId="18" borderId="24" xfId="28" applyFont="1" applyFill="1" applyBorder="1"/>
    <xf numFmtId="0" fontId="20" fillId="18" borderId="18" xfId="28" applyFont="1" applyFill="1" applyBorder="1" applyAlignment="1">
      <alignment horizontal="center"/>
    </xf>
    <xf numFmtId="4" fontId="20" fillId="18" borderId="18" xfId="28" applyNumberFormat="1" applyFont="1" applyFill="1" applyBorder="1" applyAlignment="1">
      <alignment horizontal="right"/>
    </xf>
    <xf numFmtId="4" fontId="20" fillId="18" borderId="17" xfId="28" applyNumberFormat="1" applyFont="1" applyFill="1" applyBorder="1" applyAlignment="1">
      <alignment horizontal="right"/>
    </xf>
    <xf numFmtId="4" fontId="21" fillId="18" borderId="19" xfId="28" applyNumberFormat="1" applyFont="1" applyFill="1" applyBorder="1"/>
    <xf numFmtId="3" fontId="12" fillId="0" borderId="0" xfId="28" applyNumberFormat="1"/>
    <xf numFmtId="0" fontId="12" fillId="0" borderId="0" xfId="28" applyBorder="1"/>
    <xf numFmtId="0" fontId="39" fillId="0" borderId="0" xfId="28" applyFont="1" applyAlignment="1"/>
    <xf numFmtId="0" fontId="12" fillId="0" borderId="0" xfId="28" applyAlignment="1">
      <alignment horizontal="right"/>
    </xf>
    <xf numFmtId="0" fontId="40" fillId="0" borderId="0" xfId="28" applyFont="1" applyBorder="1"/>
    <xf numFmtId="3" fontId="40" fillId="0" borderId="0" xfId="28" applyNumberFormat="1" applyFont="1" applyBorder="1" applyAlignment="1">
      <alignment horizontal="right"/>
    </xf>
    <xf numFmtId="4" fontId="40" fillId="0" borderId="0" xfId="28" applyNumberFormat="1" applyFont="1" applyBorder="1"/>
    <xf numFmtId="0" fontId="39" fillId="0" borderId="0" xfId="28" applyFont="1" applyBorder="1" applyAlignment="1"/>
    <xf numFmtId="0" fontId="12" fillId="0" borderId="0" xfId="28" applyBorder="1" applyAlignment="1">
      <alignment horizontal="right"/>
    </xf>
    <xf numFmtId="49" fontId="22" fillId="0" borderId="21" xfId="0" applyNumberFormat="1" applyFont="1" applyBorder="1"/>
    <xf numFmtId="3" fontId="20" fillId="0" borderId="22" xfId="0" applyNumberFormat="1" applyFont="1" applyBorder="1"/>
    <xf numFmtId="3" fontId="20" fillId="0" borderId="66" xfId="0" applyNumberFormat="1" applyFont="1" applyBorder="1"/>
    <xf numFmtId="3" fontId="20" fillId="0" borderId="71" xfId="0" applyNumberFormat="1" applyFont="1" applyBorder="1"/>
    <xf numFmtId="0" fontId="0" fillId="0" borderId="0" xfId="0" applyAlignment="1">
      <alignment horizontal="left" wrapText="1"/>
    </xf>
    <xf numFmtId="0" fontId="26" fillId="0" borderId="0" xfId="0" applyFont="1" applyAlignment="1">
      <alignment horizontal="left" vertical="top" wrapText="1"/>
    </xf>
    <xf numFmtId="0" fontId="22" fillId="0" borderId="19" xfId="0" applyFont="1" applyBorder="1" applyAlignment="1">
      <alignment horizontal="left"/>
    </xf>
    <xf numFmtId="0" fontId="22" fillId="0" borderId="24" xfId="0" applyFont="1" applyBorder="1" applyAlignment="1">
      <alignment horizontal="left"/>
    </xf>
    <xf numFmtId="0" fontId="22" fillId="0" borderId="19" xfId="0" applyFont="1" applyBorder="1" applyAlignment="1">
      <alignment horizontal="center"/>
    </xf>
    <xf numFmtId="0" fontId="20" fillId="0" borderId="37" xfId="0" applyFont="1" applyBorder="1" applyAlignment="1">
      <alignment horizontal="center" shrinkToFit="1"/>
    </xf>
    <xf numFmtId="0" fontId="20" fillId="0" borderId="38" xfId="0" applyFont="1" applyBorder="1" applyAlignment="1">
      <alignment horizontal="center" shrinkToFit="1"/>
    </xf>
    <xf numFmtId="165" fontId="20" fillId="0" borderId="24" xfId="0" applyNumberFormat="1" applyFont="1" applyBorder="1" applyAlignment="1">
      <alignment horizontal="right" indent="2"/>
    </xf>
    <xf numFmtId="165" fontId="20" fillId="0" borderId="25" xfId="0" applyNumberFormat="1" applyFont="1" applyBorder="1" applyAlignment="1">
      <alignment horizontal="right" indent="2"/>
    </xf>
    <xf numFmtId="165" fontId="24" fillId="18" borderId="50" xfId="0" applyNumberFormat="1" applyFont="1" applyFill="1" applyBorder="1" applyAlignment="1">
      <alignment horizontal="right" indent="2"/>
    </xf>
    <xf numFmtId="165" fontId="24" fillId="18" borderId="51" xfId="0" applyNumberFormat="1" applyFont="1" applyFill="1" applyBorder="1" applyAlignment="1">
      <alignment horizontal="right" indent="2"/>
    </xf>
    <xf numFmtId="3" fontId="21" fillId="18" borderId="40" xfId="0" applyNumberFormat="1" applyFont="1" applyFill="1" applyBorder="1" applyAlignment="1">
      <alignment horizontal="right"/>
    </xf>
    <xf numFmtId="3" fontId="21" fillId="18" borderId="51" xfId="0" applyNumberFormat="1" applyFont="1" applyFill="1" applyBorder="1" applyAlignment="1">
      <alignment horizontal="right"/>
    </xf>
    <xf numFmtId="0" fontId="20" fillId="0" borderId="52" xfId="28" applyFont="1" applyBorder="1" applyAlignment="1">
      <alignment horizontal="center"/>
    </xf>
    <xf numFmtId="0" fontId="20" fillId="0" borderId="53" xfId="28" applyFont="1" applyBorder="1" applyAlignment="1">
      <alignment horizontal="center"/>
    </xf>
    <xf numFmtId="0" fontId="20" fillId="0" borderId="57" xfId="28" applyFont="1" applyBorder="1" applyAlignment="1">
      <alignment horizontal="center"/>
    </xf>
    <xf numFmtId="0" fontId="20" fillId="0" borderId="58" xfId="28" applyFont="1" applyBorder="1" applyAlignment="1">
      <alignment horizontal="center"/>
    </xf>
    <xf numFmtId="0" fontId="20" fillId="0" borderId="60" xfId="28" applyFont="1" applyBorder="1" applyAlignment="1">
      <alignment horizontal="left"/>
    </xf>
    <xf numFmtId="0" fontId="20" fillId="0" borderId="59" xfId="28" applyFont="1" applyBorder="1" applyAlignment="1">
      <alignment horizontal="left"/>
    </xf>
    <xf numFmtId="0" fontId="20" fillId="0" borderId="61" xfId="28" applyFont="1" applyBorder="1" applyAlignment="1">
      <alignment horizontal="left"/>
    </xf>
    <xf numFmtId="49" fontId="36" fillId="19" borderId="68" xfId="28" applyNumberFormat="1" applyFont="1" applyFill="1" applyBorder="1" applyAlignment="1">
      <alignment horizontal="left" wrapText="1"/>
    </xf>
    <xf numFmtId="49" fontId="37" fillId="0" borderId="69" xfId="0" applyNumberFormat="1" applyFont="1" applyBorder="1" applyAlignment="1">
      <alignment horizontal="left" wrapText="1"/>
    </xf>
    <xf numFmtId="0" fontId="29" fillId="0" borderId="0" xfId="28" applyFont="1" applyAlignment="1">
      <alignment horizontal="center"/>
    </xf>
    <xf numFmtId="49" fontId="20" fillId="0" borderId="57" xfId="28" applyNumberFormat="1" applyFont="1" applyBorder="1" applyAlignment="1">
      <alignment horizontal="center"/>
    </xf>
    <xf numFmtId="0" fontId="20" fillId="0" borderId="60" xfId="28" applyFont="1" applyBorder="1" applyAlignment="1">
      <alignment horizontal="center" shrinkToFit="1"/>
    </xf>
    <xf numFmtId="0" fontId="20" fillId="0" borderId="59" xfId="28" applyFont="1" applyBorder="1" applyAlignment="1">
      <alignment horizontal="center" shrinkToFit="1"/>
    </xf>
    <xf numFmtId="0" fontId="20" fillId="0" borderId="61" xfId="28" applyFont="1" applyBorder="1" applyAlignment="1">
      <alignment horizontal="center" shrinkToFit="1"/>
    </xf>
  </cellXfs>
  <cellStyles count="43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_POL.XLS" xfId="28"/>
    <cellStyle name="Poznámka" xfId="29" builtinId="10" customBuiltin="1"/>
    <cellStyle name="Propojená buňka" xfId="30" builtinId="24" customBuiltin="1"/>
    <cellStyle name="Správně" xfId="31" builtinId="26" customBuiltin="1"/>
    <cellStyle name="Text upozornění" xfId="32" builtinId="11" customBuiltin="1"/>
    <cellStyle name="Vstup" xfId="33" builtinId="20" customBuiltin="1"/>
    <cellStyle name="Výpočet" xfId="34" builtinId="22" customBuiltin="1"/>
    <cellStyle name="Výstup" xfId="35" builtinId="21" customBuiltin="1"/>
    <cellStyle name="Vysvětlující text" xfId="36" builtinId="53" customBuiltin="1"/>
    <cellStyle name="Zvýraznění 1" xfId="37" builtinId="29" customBuiltin="1"/>
    <cellStyle name="Zvýraznění 2" xfId="38" builtinId="33" customBuiltin="1"/>
    <cellStyle name="Zvýraznění 3" xfId="39" builtinId="37" customBuiltin="1"/>
    <cellStyle name="Zvýraznění 4" xfId="40" builtinId="41" customBuiltin="1"/>
    <cellStyle name="Zvýraznění 5" xfId="41" builtinId="45" customBuiltin="1"/>
    <cellStyle name="Zvýraznění 6" xfId="42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opLeftCell="A13" workbookViewId="0">
      <selection activeCell="L18" sqref="L1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218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">
        <v>73</v>
      </c>
      <c r="D2" s="5"/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77</v>
      </c>
      <c r="B5" s="18"/>
      <c r="C5" s="19"/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/>
      <c r="B7" s="25"/>
      <c r="C7" s="26" t="s">
        <v>76</v>
      </c>
      <c r="D7" s="27"/>
      <c r="E7" s="27"/>
      <c r="F7" s="28" t="s">
        <v>10</v>
      </c>
      <c r="G7" s="22"/>
    </row>
    <row r="8" spans="1:57">
      <c r="A8" s="29" t="s">
        <v>11</v>
      </c>
      <c r="B8" s="13"/>
      <c r="C8" s="206"/>
      <c r="D8" s="206"/>
      <c r="E8" s="207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6"/>
      <c r="D9" s="206"/>
      <c r="E9" s="207"/>
      <c r="F9" s="13"/>
      <c r="G9" s="34"/>
      <c r="H9" s="35"/>
    </row>
    <row r="10" spans="1:57">
      <c r="A10" s="29" t="s">
        <v>14</v>
      </c>
      <c r="B10" s="13"/>
      <c r="C10" s="206"/>
      <c r="D10" s="206"/>
      <c r="E10" s="206"/>
      <c r="F10" s="36"/>
      <c r="G10" s="37"/>
      <c r="H10" s="38"/>
    </row>
    <row r="11" spans="1:57" ht="13.5" customHeight="1">
      <c r="A11" s="29" t="s">
        <v>15</v>
      </c>
      <c r="B11" s="13"/>
      <c r="C11" s="206"/>
      <c r="D11" s="206"/>
      <c r="E11" s="206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8"/>
      <c r="D12" s="208"/>
      <c r="E12" s="208"/>
      <c r="F12" s="43" t="s">
        <v>18</v>
      </c>
      <c r="G12" s="44"/>
      <c r="H12" s="35"/>
    </row>
    <row r="13" spans="1:57" ht="28.5" customHeight="1" thickBot="1">
      <c r="A13" s="45" t="s">
        <v>219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19</v>
      </c>
      <c r="B14" s="50"/>
      <c r="C14" s="51"/>
      <c r="D14" s="52" t="s">
        <v>20</v>
      </c>
      <c r="E14" s="53"/>
      <c r="F14" s="53"/>
      <c r="G14" s="51"/>
    </row>
    <row r="15" spans="1:57" ht="15.95" customHeight="1">
      <c r="A15" s="54"/>
      <c r="B15" s="55" t="s">
        <v>21</v>
      </c>
      <c r="C15" s="56">
        <f>HSV</f>
        <v>0</v>
      </c>
      <c r="D15" s="57" t="str">
        <f>Rekapitulace!A21</f>
        <v>Ztížené výrobní podmínky</v>
      </c>
      <c r="E15" s="58"/>
      <c r="F15" s="59"/>
      <c r="G15" s="56">
        <f>Rekapitulace!I21</f>
        <v>0</v>
      </c>
    </row>
    <row r="16" spans="1:57" ht="15.95" customHeight="1">
      <c r="A16" s="54" t="s">
        <v>22</v>
      </c>
      <c r="B16" s="55" t="s">
        <v>23</v>
      </c>
      <c r="C16" s="56">
        <f>PSV</f>
        <v>0</v>
      </c>
      <c r="D16" s="9" t="str">
        <f>Rekapitulace!A22</f>
        <v>Oborová přirážka</v>
      </c>
      <c r="E16" s="60"/>
      <c r="F16" s="61"/>
      <c r="G16" s="56">
        <f>Rekapitulace!I22</f>
        <v>0</v>
      </c>
    </row>
    <row r="17" spans="1:7" ht="15.95" customHeight="1">
      <c r="A17" s="54" t="s">
        <v>24</v>
      </c>
      <c r="B17" s="55" t="s">
        <v>25</v>
      </c>
      <c r="C17" s="56">
        <f>Mont</f>
        <v>0</v>
      </c>
      <c r="D17" s="9" t="str">
        <f>Rekapitulace!A23</f>
        <v>Přesun stavebních kapacit</v>
      </c>
      <c r="E17" s="60"/>
      <c r="F17" s="61"/>
      <c r="G17" s="56">
        <f>Rekapitulace!I23</f>
        <v>0</v>
      </c>
    </row>
    <row r="18" spans="1:7" ht="15.95" customHeight="1">
      <c r="A18" s="62" t="s">
        <v>26</v>
      </c>
      <c r="B18" s="63" t="s">
        <v>27</v>
      </c>
      <c r="C18" s="56">
        <f>Dodavka</f>
        <v>0</v>
      </c>
      <c r="D18" s="9" t="str">
        <f>Rekapitulace!A24</f>
        <v>Mimostaveništní doprava</v>
      </c>
      <c r="E18" s="60"/>
      <c r="F18" s="61"/>
      <c r="G18" s="56">
        <f>Rekapitulace!I24</f>
        <v>0</v>
      </c>
    </row>
    <row r="19" spans="1:7" ht="15.95" customHeight="1">
      <c r="A19" s="64" t="s">
        <v>28</v>
      </c>
      <c r="B19" s="55"/>
      <c r="C19" s="56">
        <f>SUM(C15:C18)</f>
        <v>0</v>
      </c>
      <c r="D19" s="9" t="str">
        <f>Rekapitulace!A25</f>
        <v>Zařízení staveniště</v>
      </c>
      <c r="E19" s="60"/>
      <c r="F19" s="61"/>
      <c r="G19" s="56">
        <f>Rekapitulace!I25</f>
        <v>0</v>
      </c>
    </row>
    <row r="20" spans="1:7" ht="15.95" customHeight="1">
      <c r="A20" s="64"/>
      <c r="B20" s="55"/>
      <c r="C20" s="56"/>
      <c r="D20" s="9" t="str">
        <f>Rekapitulace!A26</f>
        <v>Provoz investora</v>
      </c>
      <c r="E20" s="60"/>
      <c r="F20" s="61"/>
      <c r="G20" s="56">
        <f>Rekapitulace!I26</f>
        <v>0</v>
      </c>
    </row>
    <row r="21" spans="1:7" ht="15.95" customHeight="1">
      <c r="A21" s="64" t="s">
        <v>29</v>
      </c>
      <c r="B21" s="55"/>
      <c r="C21" s="56">
        <f>HZS</f>
        <v>0</v>
      </c>
      <c r="D21" s="9" t="str">
        <f>Rekapitulace!A27</f>
        <v>Kompletační činnost (IČD)</v>
      </c>
      <c r="E21" s="60"/>
      <c r="F21" s="61"/>
      <c r="G21" s="56">
        <f>Rekapitulace!I27</f>
        <v>0</v>
      </c>
    </row>
    <row r="22" spans="1:7" ht="15.95" customHeight="1">
      <c r="A22" s="65" t="s">
        <v>30</v>
      </c>
      <c r="B22" s="66"/>
      <c r="C22" s="56">
        <f>C19+C21</f>
        <v>0</v>
      </c>
      <c r="D22" s="9" t="s">
        <v>31</v>
      </c>
      <c r="E22" s="60"/>
      <c r="F22" s="61"/>
      <c r="G22" s="56">
        <f>G23-SUM(G15:G21)</f>
        <v>0</v>
      </c>
    </row>
    <row r="23" spans="1:7" ht="15.95" customHeight="1" thickBot="1">
      <c r="A23" s="209" t="s">
        <v>32</v>
      </c>
      <c r="B23" s="210"/>
      <c r="C23" s="67">
        <f>C22+G23</f>
        <v>0</v>
      </c>
      <c r="D23" s="68" t="s">
        <v>33</v>
      </c>
      <c r="E23" s="69"/>
      <c r="F23" s="70"/>
      <c r="G23" s="56">
        <f>VRN</f>
        <v>0</v>
      </c>
    </row>
    <row r="24" spans="1:7">
      <c r="A24" s="71" t="s">
        <v>34</v>
      </c>
      <c r="B24" s="72"/>
      <c r="C24" s="73"/>
      <c r="D24" s="72" t="s">
        <v>35</v>
      </c>
      <c r="E24" s="72"/>
      <c r="F24" s="74" t="s">
        <v>36</v>
      </c>
      <c r="G24" s="75"/>
    </row>
    <row r="25" spans="1:7">
      <c r="A25" s="65" t="s">
        <v>37</v>
      </c>
      <c r="B25" s="66"/>
      <c r="C25" s="76"/>
      <c r="D25" s="66" t="s">
        <v>37</v>
      </c>
      <c r="E25" s="77"/>
      <c r="F25" s="78" t="s">
        <v>37</v>
      </c>
      <c r="G25" s="79"/>
    </row>
    <row r="26" spans="1:7" ht="37.5" customHeight="1">
      <c r="A26" s="65" t="s">
        <v>38</v>
      </c>
      <c r="B26" s="80"/>
      <c r="C26" s="76"/>
      <c r="D26" s="66" t="s">
        <v>38</v>
      </c>
      <c r="E26" s="77"/>
      <c r="F26" s="78" t="s">
        <v>38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39</v>
      </c>
      <c r="B28" s="66"/>
      <c r="C28" s="76"/>
      <c r="D28" s="78" t="s">
        <v>40</v>
      </c>
      <c r="E28" s="76"/>
      <c r="F28" s="82" t="s">
        <v>40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41</v>
      </c>
      <c r="B30" s="86"/>
      <c r="C30" s="87">
        <v>21</v>
      </c>
      <c r="D30" s="86" t="s">
        <v>42</v>
      </c>
      <c r="E30" s="88"/>
      <c r="F30" s="211">
        <f>C23-F32</f>
        <v>0</v>
      </c>
      <c r="G30" s="212"/>
    </row>
    <row r="31" spans="1:7">
      <c r="A31" s="85" t="s">
        <v>43</v>
      </c>
      <c r="B31" s="86"/>
      <c r="C31" s="87">
        <f>SazbaDPH1</f>
        <v>21</v>
      </c>
      <c r="D31" s="86" t="s">
        <v>44</v>
      </c>
      <c r="E31" s="88"/>
      <c r="F31" s="211">
        <f>ROUND(PRODUCT(F30,C31/100),0)</f>
        <v>0</v>
      </c>
      <c r="G31" s="212"/>
    </row>
    <row r="32" spans="1:7">
      <c r="A32" s="85" t="s">
        <v>41</v>
      </c>
      <c r="B32" s="86"/>
      <c r="C32" s="87">
        <v>15</v>
      </c>
      <c r="D32" s="86" t="s">
        <v>44</v>
      </c>
      <c r="E32" s="88"/>
      <c r="F32" s="211">
        <v>0</v>
      </c>
      <c r="G32" s="212"/>
    </row>
    <row r="33" spans="1:8">
      <c r="A33" s="85" t="s">
        <v>43</v>
      </c>
      <c r="B33" s="89"/>
      <c r="C33" s="90">
        <f>SazbaDPH2</f>
        <v>15</v>
      </c>
      <c r="D33" s="86" t="s">
        <v>44</v>
      </c>
      <c r="E33" s="61"/>
      <c r="F33" s="211">
        <f>ROUND(PRODUCT(F32,C33/100),0)</f>
        <v>0</v>
      </c>
      <c r="G33" s="212"/>
    </row>
    <row r="34" spans="1:8" s="94" customFormat="1" ht="19.5" customHeight="1" thickBot="1">
      <c r="A34" s="91" t="s">
        <v>45</v>
      </c>
      <c r="B34" s="92"/>
      <c r="C34" s="92"/>
      <c r="D34" s="92"/>
      <c r="E34" s="93"/>
      <c r="F34" s="213">
        <f>ROUND(SUM(F30:F33),0)</f>
        <v>0</v>
      </c>
      <c r="G34" s="214"/>
    </row>
    <row r="36" spans="1:8">
      <c r="A36" s="95" t="s">
        <v>46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5"/>
      <c r="C37" s="205"/>
      <c r="D37" s="205"/>
      <c r="E37" s="205"/>
      <c r="F37" s="205"/>
      <c r="G37" s="205"/>
      <c r="H37" t="s">
        <v>5</v>
      </c>
    </row>
    <row r="38" spans="1:8" ht="12.75" customHeight="1">
      <c r="A38" s="96"/>
      <c r="B38" s="205"/>
      <c r="C38" s="205"/>
      <c r="D38" s="205"/>
      <c r="E38" s="205"/>
      <c r="F38" s="205"/>
      <c r="G38" s="205"/>
      <c r="H38" t="s">
        <v>5</v>
      </c>
    </row>
    <row r="39" spans="1:8">
      <c r="A39" s="96"/>
      <c r="B39" s="205"/>
      <c r="C39" s="205"/>
      <c r="D39" s="205"/>
      <c r="E39" s="205"/>
      <c r="F39" s="205"/>
      <c r="G39" s="205"/>
      <c r="H39" t="s">
        <v>5</v>
      </c>
    </row>
    <row r="40" spans="1:8">
      <c r="A40" s="96"/>
      <c r="B40" s="205"/>
      <c r="C40" s="205"/>
      <c r="D40" s="205"/>
      <c r="E40" s="205"/>
      <c r="F40" s="205"/>
      <c r="G40" s="205"/>
      <c r="H40" t="s">
        <v>5</v>
      </c>
    </row>
    <row r="41" spans="1:8">
      <c r="A41" s="96"/>
      <c r="B41" s="205"/>
      <c r="C41" s="205"/>
      <c r="D41" s="205"/>
      <c r="E41" s="205"/>
      <c r="F41" s="205"/>
      <c r="G41" s="205"/>
      <c r="H41" t="s">
        <v>5</v>
      </c>
    </row>
    <row r="42" spans="1:8">
      <c r="A42" s="96"/>
      <c r="B42" s="205"/>
      <c r="C42" s="205"/>
      <c r="D42" s="205"/>
      <c r="E42" s="205"/>
      <c r="F42" s="205"/>
      <c r="G42" s="205"/>
      <c r="H42" t="s">
        <v>5</v>
      </c>
    </row>
    <row r="43" spans="1:8">
      <c r="A43" s="96"/>
      <c r="B43" s="205"/>
      <c r="C43" s="205"/>
      <c r="D43" s="205"/>
      <c r="E43" s="205"/>
      <c r="F43" s="205"/>
      <c r="G43" s="205"/>
      <c r="H43" t="s">
        <v>5</v>
      </c>
    </row>
    <row r="44" spans="1:8">
      <c r="A44" s="96"/>
      <c r="B44" s="205"/>
      <c r="C44" s="205"/>
      <c r="D44" s="205"/>
      <c r="E44" s="205"/>
      <c r="F44" s="205"/>
      <c r="G44" s="205"/>
      <c r="H44" t="s">
        <v>5</v>
      </c>
    </row>
    <row r="45" spans="1:8" ht="0.75" customHeight="1">
      <c r="A45" s="96"/>
      <c r="B45" s="205"/>
      <c r="C45" s="205"/>
      <c r="D45" s="205"/>
      <c r="E45" s="205"/>
      <c r="F45" s="205"/>
      <c r="G45" s="205"/>
      <c r="H45" t="s">
        <v>5</v>
      </c>
    </row>
    <row r="46" spans="1:8">
      <c r="B46" s="204"/>
      <c r="C46" s="204"/>
      <c r="D46" s="204"/>
      <c r="E46" s="204"/>
      <c r="F46" s="204"/>
      <c r="G46" s="204"/>
    </row>
    <row r="47" spans="1:8">
      <c r="B47" s="204"/>
      <c r="C47" s="204"/>
      <c r="D47" s="204"/>
      <c r="E47" s="204"/>
      <c r="F47" s="204"/>
      <c r="G47" s="204"/>
    </row>
    <row r="48" spans="1:8">
      <c r="B48" s="204"/>
      <c r="C48" s="204"/>
      <c r="D48" s="204"/>
      <c r="E48" s="204"/>
      <c r="F48" s="204"/>
      <c r="G48" s="204"/>
    </row>
    <row r="49" spans="2:7">
      <c r="B49" s="204"/>
      <c r="C49" s="204"/>
      <c r="D49" s="204"/>
      <c r="E49" s="204"/>
      <c r="F49" s="204"/>
      <c r="G49" s="204"/>
    </row>
    <row r="50" spans="2:7">
      <c r="B50" s="204"/>
      <c r="C50" s="204"/>
      <c r="D50" s="204"/>
      <c r="E50" s="204"/>
      <c r="F50" s="204"/>
      <c r="G50" s="204"/>
    </row>
    <row r="51" spans="2:7">
      <c r="B51" s="204"/>
      <c r="C51" s="204"/>
      <c r="D51" s="204"/>
      <c r="E51" s="204"/>
      <c r="F51" s="204"/>
      <c r="G51" s="204"/>
    </row>
    <row r="52" spans="2:7">
      <c r="B52" s="204"/>
      <c r="C52" s="204"/>
      <c r="D52" s="204"/>
      <c r="E52" s="204"/>
      <c r="F52" s="204"/>
      <c r="G52" s="204"/>
    </row>
    <row r="53" spans="2:7">
      <c r="B53" s="204"/>
      <c r="C53" s="204"/>
      <c r="D53" s="204"/>
      <c r="E53" s="204"/>
      <c r="F53" s="204"/>
      <c r="G53" s="204"/>
    </row>
    <row r="54" spans="2:7">
      <c r="B54" s="204"/>
      <c r="C54" s="204"/>
      <c r="D54" s="204"/>
      <c r="E54" s="204"/>
      <c r="F54" s="204"/>
      <c r="G54" s="204"/>
    </row>
    <row r="55" spans="2:7">
      <c r="B55" s="204"/>
      <c r="C55" s="204"/>
      <c r="D55" s="204"/>
      <c r="E55" s="204"/>
      <c r="F55" s="204"/>
      <c r="G55" s="204"/>
    </row>
  </sheetData>
  <mergeCells count="22">
    <mergeCell ref="C8:E8"/>
    <mergeCell ref="C10:E10"/>
    <mergeCell ref="C12:E12"/>
    <mergeCell ref="B46:G46"/>
    <mergeCell ref="A23:B23"/>
    <mergeCell ref="F30:G30"/>
    <mergeCell ref="F31:G31"/>
    <mergeCell ref="F32:G32"/>
    <mergeCell ref="F33:G33"/>
    <mergeCell ref="F34:G34"/>
    <mergeCell ref="B47:G47"/>
    <mergeCell ref="B48:G48"/>
    <mergeCell ref="B37:G45"/>
    <mergeCell ref="B53:G53"/>
    <mergeCell ref="C9:E9"/>
    <mergeCell ref="C11:E11"/>
    <mergeCell ref="B54:G54"/>
    <mergeCell ref="B55:G55"/>
    <mergeCell ref="B49:G49"/>
    <mergeCell ref="B50:G50"/>
    <mergeCell ref="B51:G51"/>
    <mergeCell ref="B52:G5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80"/>
  <sheetViews>
    <sheetView workbookViewId="0">
      <selection activeCell="F21" sqref="F21:F2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7" t="s">
        <v>47</v>
      </c>
      <c r="B1" s="218"/>
      <c r="C1" s="97" t="str">
        <f>CONCATENATE(cislostavby," ",nazevstavby)</f>
        <v xml:space="preserve"> Zlámanka - obnova komunikace - I.etapa</v>
      </c>
      <c r="D1" s="98"/>
      <c r="E1" s="99"/>
      <c r="F1" s="98"/>
      <c r="G1" s="100" t="s">
        <v>48</v>
      </c>
      <c r="H1" s="101" t="s">
        <v>73</v>
      </c>
      <c r="I1" s="102"/>
    </row>
    <row r="2" spans="1:9" ht="13.5" thickBot="1">
      <c r="A2" s="219" t="s">
        <v>49</v>
      </c>
      <c r="B2" s="220"/>
      <c r="C2" s="103" t="str">
        <f>CONCATENATE(cisloobjektu," ",nazevobjektu)</f>
        <v xml:space="preserve">01 </v>
      </c>
      <c r="D2" s="104"/>
      <c r="E2" s="105"/>
      <c r="F2" s="104"/>
      <c r="G2" s="221"/>
      <c r="H2" s="222"/>
      <c r="I2" s="223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50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51</v>
      </c>
      <c r="C6" s="110"/>
      <c r="D6" s="111"/>
      <c r="E6" s="112" t="s">
        <v>52</v>
      </c>
      <c r="F6" s="113" t="s">
        <v>53</v>
      </c>
      <c r="G6" s="113" t="s">
        <v>54</v>
      </c>
      <c r="H6" s="113" t="s">
        <v>55</v>
      </c>
      <c r="I6" s="114" t="s">
        <v>29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Položky!BA33</f>
        <v>0</v>
      </c>
      <c r="F7" s="202">
        <f>Položky!BB33</f>
        <v>0</v>
      </c>
      <c r="G7" s="202">
        <f>Položky!BC33</f>
        <v>0</v>
      </c>
      <c r="H7" s="202">
        <f>Položky!BD33</f>
        <v>0</v>
      </c>
      <c r="I7" s="203">
        <f>Položky!BE33</f>
        <v>0</v>
      </c>
    </row>
    <row r="8" spans="1:9" s="35" customFormat="1">
      <c r="A8" s="200" t="str">
        <f>Položky!B34</f>
        <v>2</v>
      </c>
      <c r="B8" s="115" t="str">
        <f>Položky!C34</f>
        <v>Základy,zvláštní zakládání</v>
      </c>
      <c r="C8" s="66"/>
      <c r="D8" s="116"/>
      <c r="E8" s="201">
        <f>Položky!BA39</f>
        <v>0</v>
      </c>
      <c r="F8" s="202">
        <f>Položky!BB39</f>
        <v>0</v>
      </c>
      <c r="G8" s="202">
        <f>Položky!BC39</f>
        <v>0</v>
      </c>
      <c r="H8" s="202">
        <f>Položky!BD39</f>
        <v>0</v>
      </c>
      <c r="I8" s="203">
        <f>Položky!BE39</f>
        <v>0</v>
      </c>
    </row>
    <row r="9" spans="1:9" s="35" customFormat="1">
      <c r="A9" s="200" t="str">
        <f>Položky!B40</f>
        <v>5</v>
      </c>
      <c r="B9" s="115" t="str">
        <f>Položky!C40</f>
        <v>Komunikace</v>
      </c>
      <c r="C9" s="66"/>
      <c r="D9" s="116"/>
      <c r="E9" s="201">
        <f>Položky!BA54</f>
        <v>0</v>
      </c>
      <c r="F9" s="202">
        <f>Položky!BB54</f>
        <v>0</v>
      </c>
      <c r="G9" s="202">
        <f>Položky!BC54</f>
        <v>0</v>
      </c>
      <c r="H9" s="202">
        <f>Položky!BD54</f>
        <v>0</v>
      </c>
      <c r="I9" s="203">
        <f>Položky!BE54</f>
        <v>0</v>
      </c>
    </row>
    <row r="10" spans="1:9" s="35" customFormat="1">
      <c r="A10" s="200" t="str">
        <f>Položky!B55</f>
        <v>8</v>
      </c>
      <c r="B10" s="115" t="str">
        <f>Položky!C55</f>
        <v>Trubní vedení</v>
      </c>
      <c r="C10" s="66"/>
      <c r="D10" s="116"/>
      <c r="E10" s="201">
        <f>Položky!BA58</f>
        <v>0</v>
      </c>
      <c r="F10" s="202">
        <f>Položky!BB58</f>
        <v>0</v>
      </c>
      <c r="G10" s="202">
        <f>Položky!BC58</f>
        <v>0</v>
      </c>
      <c r="H10" s="202">
        <f>Položky!BD58</f>
        <v>0</v>
      </c>
      <c r="I10" s="203">
        <f>Položky!BE58</f>
        <v>0</v>
      </c>
    </row>
    <row r="11" spans="1:9" s="35" customFormat="1">
      <c r="A11" s="200" t="str">
        <f>Položky!B59</f>
        <v>91</v>
      </c>
      <c r="B11" s="115" t="str">
        <f>Položky!C59</f>
        <v>Doplňující práce na komunikaci</v>
      </c>
      <c r="C11" s="66"/>
      <c r="D11" s="116"/>
      <c r="E11" s="201">
        <f>Položky!BA73</f>
        <v>0</v>
      </c>
      <c r="F11" s="202">
        <f>Položky!BB73</f>
        <v>0</v>
      </c>
      <c r="G11" s="202">
        <f>Položky!BC73</f>
        <v>0</v>
      </c>
      <c r="H11" s="202">
        <f>Položky!BD73</f>
        <v>0</v>
      </c>
      <c r="I11" s="203">
        <f>Položky!BE73</f>
        <v>0</v>
      </c>
    </row>
    <row r="12" spans="1:9" s="35" customFormat="1">
      <c r="A12" s="200" t="str">
        <f>Položky!B74</f>
        <v>93</v>
      </c>
      <c r="B12" s="115" t="str">
        <f>Položky!C74</f>
        <v>Dokončovací práce inž.staveb</v>
      </c>
      <c r="C12" s="66"/>
      <c r="D12" s="116"/>
      <c r="E12" s="201">
        <f>Položky!BA79</f>
        <v>0</v>
      </c>
      <c r="F12" s="202">
        <f>Položky!BB79</f>
        <v>0</v>
      </c>
      <c r="G12" s="202">
        <f>Položky!BC79</f>
        <v>0</v>
      </c>
      <c r="H12" s="202">
        <f>Položky!BD79</f>
        <v>0</v>
      </c>
      <c r="I12" s="203">
        <f>Položky!BE79</f>
        <v>0</v>
      </c>
    </row>
    <row r="13" spans="1:9" s="35" customFormat="1">
      <c r="A13" s="200" t="str">
        <f>Položky!B80</f>
        <v>96</v>
      </c>
      <c r="B13" s="115" t="str">
        <f>Položky!C80</f>
        <v>Bourání konstrukcí</v>
      </c>
      <c r="C13" s="66"/>
      <c r="D13" s="116"/>
      <c r="E13" s="201">
        <f>Položky!BA82</f>
        <v>0</v>
      </c>
      <c r="F13" s="202">
        <f>Položky!BB82</f>
        <v>0</v>
      </c>
      <c r="G13" s="202">
        <f>Položky!BC82</f>
        <v>0</v>
      </c>
      <c r="H13" s="202">
        <f>Položky!BD82</f>
        <v>0</v>
      </c>
      <c r="I13" s="203">
        <f>Položky!BE82</f>
        <v>0</v>
      </c>
    </row>
    <row r="14" spans="1:9" s="35" customFormat="1">
      <c r="A14" s="200" t="str">
        <f>Položky!B83</f>
        <v>99</v>
      </c>
      <c r="B14" s="115" t="str">
        <f>Položky!C83</f>
        <v>Staveništní přesun hmot</v>
      </c>
      <c r="C14" s="66"/>
      <c r="D14" s="116"/>
      <c r="E14" s="201">
        <f>Položky!BA85</f>
        <v>0</v>
      </c>
      <c r="F14" s="202">
        <f>Položky!BB85</f>
        <v>0</v>
      </c>
      <c r="G14" s="202">
        <f>Položky!BC85</f>
        <v>0</v>
      </c>
      <c r="H14" s="202">
        <f>Položky!BD85</f>
        <v>0</v>
      </c>
      <c r="I14" s="203">
        <f>Položky!BE85</f>
        <v>0</v>
      </c>
    </row>
    <row r="15" spans="1:9" s="35" customFormat="1" ht="13.5" thickBot="1">
      <c r="A15" s="200" t="str">
        <f>Položky!B86</f>
        <v>D96</v>
      </c>
      <c r="B15" s="115" t="str">
        <f>Položky!C86</f>
        <v>Přesuny suti a vybouraných hmot</v>
      </c>
      <c r="C15" s="66"/>
      <c r="D15" s="116"/>
      <c r="E15" s="201">
        <f>Položky!BA91</f>
        <v>0</v>
      </c>
      <c r="F15" s="202">
        <f>Položky!BB91</f>
        <v>0</v>
      </c>
      <c r="G15" s="202">
        <f>Položky!BC91</f>
        <v>0</v>
      </c>
      <c r="H15" s="202">
        <f>Položky!BD91</f>
        <v>0</v>
      </c>
      <c r="I15" s="203">
        <f>Položky!BE91</f>
        <v>0</v>
      </c>
    </row>
    <row r="16" spans="1:9" s="123" customFormat="1" ht="13.5" thickBot="1">
      <c r="A16" s="117"/>
      <c r="B16" s="118" t="s">
        <v>56</v>
      </c>
      <c r="C16" s="118"/>
      <c r="D16" s="119"/>
      <c r="E16" s="120">
        <f>SUM(E7:E15)</f>
        <v>0</v>
      </c>
      <c r="F16" s="121">
        <f>SUM(F7:F15)</f>
        <v>0</v>
      </c>
      <c r="G16" s="121">
        <f>SUM(G7:G15)</f>
        <v>0</v>
      </c>
      <c r="H16" s="121">
        <f>SUM(H7:H15)</f>
        <v>0</v>
      </c>
      <c r="I16" s="122">
        <f>SUM(I7:I15)</f>
        <v>0</v>
      </c>
    </row>
    <row r="17" spans="1:57">
      <c r="A17" s="66"/>
      <c r="B17" s="66"/>
      <c r="C17" s="66"/>
      <c r="D17" s="66"/>
      <c r="E17" s="66"/>
      <c r="F17" s="66"/>
      <c r="G17" s="66"/>
      <c r="H17" s="66"/>
      <c r="I17" s="66"/>
    </row>
    <row r="18" spans="1:57" ht="19.5" customHeight="1">
      <c r="A18" s="107" t="s">
        <v>57</v>
      </c>
      <c r="B18" s="107"/>
      <c r="C18" s="107"/>
      <c r="D18" s="107"/>
      <c r="E18" s="107"/>
      <c r="F18" s="107"/>
      <c r="G18" s="124"/>
      <c r="H18" s="107"/>
      <c r="I18" s="107"/>
      <c r="BA18" s="41"/>
      <c r="BB18" s="41"/>
      <c r="BC18" s="41"/>
      <c r="BD18" s="41"/>
      <c r="BE18" s="41"/>
    </row>
    <row r="19" spans="1:57" ht="13.5" thickBot="1">
      <c r="A19" s="77"/>
      <c r="B19" s="77"/>
      <c r="C19" s="77"/>
      <c r="D19" s="77"/>
      <c r="E19" s="77"/>
      <c r="F19" s="77"/>
      <c r="G19" s="77"/>
      <c r="H19" s="77"/>
      <c r="I19" s="77"/>
    </row>
    <row r="20" spans="1:57">
      <c r="A20" s="71" t="s">
        <v>58</v>
      </c>
      <c r="B20" s="72"/>
      <c r="C20" s="72"/>
      <c r="D20" s="125"/>
      <c r="E20" s="126" t="s">
        <v>59</v>
      </c>
      <c r="F20" s="127" t="s">
        <v>60</v>
      </c>
      <c r="G20" s="128" t="s">
        <v>61</v>
      </c>
      <c r="H20" s="129"/>
      <c r="I20" s="130" t="s">
        <v>59</v>
      </c>
    </row>
    <row r="21" spans="1:57">
      <c r="A21" s="64" t="s">
        <v>210</v>
      </c>
      <c r="B21" s="55"/>
      <c r="C21" s="55"/>
      <c r="D21" s="131"/>
      <c r="E21" s="132">
        <v>0</v>
      </c>
      <c r="F21" s="133"/>
      <c r="G21" s="134">
        <f t="shared" ref="G21:G28" si="0">CHOOSE(BA21+1,HSV+PSV,HSV+PSV+Mont,HSV+PSV+Dodavka+Mont,HSV,PSV,Mont,Dodavka,Mont+Dodavka,0)</f>
        <v>0</v>
      </c>
      <c r="H21" s="135"/>
      <c r="I21" s="136">
        <f t="shared" ref="I21:I28" si="1">E21+F21*G21/100</f>
        <v>0</v>
      </c>
      <c r="BA21">
        <v>0</v>
      </c>
    </row>
    <row r="22" spans="1:57">
      <c r="A22" s="64" t="s">
        <v>211</v>
      </c>
      <c r="B22" s="55"/>
      <c r="C22" s="55"/>
      <c r="D22" s="131"/>
      <c r="E22" s="132">
        <v>0</v>
      </c>
      <c r="F22" s="133"/>
      <c r="G22" s="134">
        <f t="shared" si="0"/>
        <v>0</v>
      </c>
      <c r="H22" s="135"/>
      <c r="I22" s="136">
        <f t="shared" si="1"/>
        <v>0</v>
      </c>
      <c r="BA22">
        <v>0</v>
      </c>
    </row>
    <row r="23" spans="1:57">
      <c r="A23" s="64" t="s">
        <v>212</v>
      </c>
      <c r="B23" s="55"/>
      <c r="C23" s="55"/>
      <c r="D23" s="131"/>
      <c r="E23" s="132">
        <v>0</v>
      </c>
      <c r="F23" s="133"/>
      <c r="G23" s="134">
        <f t="shared" si="0"/>
        <v>0</v>
      </c>
      <c r="H23" s="135"/>
      <c r="I23" s="136">
        <f t="shared" si="1"/>
        <v>0</v>
      </c>
      <c r="BA23">
        <v>0</v>
      </c>
    </row>
    <row r="24" spans="1:57">
      <c r="A24" s="64" t="s">
        <v>213</v>
      </c>
      <c r="B24" s="55"/>
      <c r="C24" s="55"/>
      <c r="D24" s="131"/>
      <c r="E24" s="132">
        <v>0</v>
      </c>
      <c r="F24" s="133"/>
      <c r="G24" s="134">
        <f t="shared" si="0"/>
        <v>0</v>
      </c>
      <c r="H24" s="135"/>
      <c r="I24" s="136">
        <f t="shared" si="1"/>
        <v>0</v>
      </c>
      <c r="BA24">
        <v>0</v>
      </c>
    </row>
    <row r="25" spans="1:57">
      <c r="A25" s="64" t="s">
        <v>214</v>
      </c>
      <c r="B25" s="55"/>
      <c r="C25" s="55"/>
      <c r="D25" s="131"/>
      <c r="E25" s="132">
        <v>0</v>
      </c>
      <c r="F25" s="133"/>
      <c r="G25" s="134">
        <f t="shared" si="0"/>
        <v>0</v>
      </c>
      <c r="H25" s="135"/>
      <c r="I25" s="136">
        <f t="shared" si="1"/>
        <v>0</v>
      </c>
      <c r="BA25">
        <v>2</v>
      </c>
    </row>
    <row r="26" spans="1:57">
      <c r="A26" s="64" t="s">
        <v>215</v>
      </c>
      <c r="B26" s="55"/>
      <c r="C26" s="55"/>
      <c r="D26" s="131"/>
      <c r="E26" s="132">
        <v>0</v>
      </c>
      <c r="F26" s="133"/>
      <c r="G26" s="134">
        <f t="shared" si="0"/>
        <v>0</v>
      </c>
      <c r="H26" s="135"/>
      <c r="I26" s="136">
        <f t="shared" si="1"/>
        <v>0</v>
      </c>
      <c r="BA26">
        <v>1</v>
      </c>
    </row>
    <row r="27" spans="1:57">
      <c r="A27" s="64" t="s">
        <v>216</v>
      </c>
      <c r="B27" s="55"/>
      <c r="C27" s="55"/>
      <c r="D27" s="131"/>
      <c r="E27" s="132">
        <v>0</v>
      </c>
      <c r="F27" s="133"/>
      <c r="G27" s="134">
        <f t="shared" si="0"/>
        <v>0</v>
      </c>
      <c r="H27" s="135"/>
      <c r="I27" s="136">
        <f t="shared" si="1"/>
        <v>0</v>
      </c>
      <c r="BA27">
        <v>2</v>
      </c>
    </row>
    <row r="28" spans="1:57">
      <c r="A28" s="64" t="s">
        <v>217</v>
      </c>
      <c r="B28" s="55"/>
      <c r="C28" s="55"/>
      <c r="D28" s="131"/>
      <c r="E28" s="132">
        <v>0</v>
      </c>
      <c r="F28" s="133"/>
      <c r="G28" s="134">
        <f t="shared" si="0"/>
        <v>0</v>
      </c>
      <c r="H28" s="135"/>
      <c r="I28" s="136">
        <f t="shared" si="1"/>
        <v>0</v>
      </c>
      <c r="BA28">
        <v>2</v>
      </c>
    </row>
    <row r="29" spans="1:57" ht="13.5" thickBot="1">
      <c r="A29" s="137"/>
      <c r="B29" s="138" t="s">
        <v>62</v>
      </c>
      <c r="C29" s="139"/>
      <c r="D29" s="140"/>
      <c r="E29" s="141"/>
      <c r="F29" s="142"/>
      <c r="G29" s="142"/>
      <c r="H29" s="215">
        <f>SUM(I21:I28)</f>
        <v>0</v>
      </c>
      <c r="I29" s="216"/>
    </row>
    <row r="31" spans="1:57">
      <c r="B31" s="123"/>
      <c r="F31" s="143"/>
      <c r="G31" s="144"/>
      <c r="H31" s="144"/>
      <c r="I31" s="145"/>
    </row>
    <row r="32" spans="1:57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  <row r="79" spans="6:9">
      <c r="F79" s="143"/>
      <c r="G79" s="144"/>
      <c r="H79" s="144"/>
      <c r="I79" s="145"/>
    </row>
    <row r="80" spans="6:9">
      <c r="F80" s="143"/>
      <c r="G80" s="144"/>
      <c r="H80" s="144"/>
      <c r="I80" s="145"/>
    </row>
  </sheetData>
  <mergeCells count="4">
    <mergeCell ref="H29:I29"/>
    <mergeCell ref="A1:B1"/>
    <mergeCell ref="A2:B2"/>
    <mergeCell ref="G2:I2"/>
  </mergeCells>
  <phoneticPr fontId="0" type="noConversion"/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64"/>
  <sheetViews>
    <sheetView showGridLines="0" showZeros="0" tabSelected="1" zoomScaleNormal="100" workbookViewId="0">
      <selection activeCell="F7" sqref="F7:F90"/>
    </sheetView>
  </sheetViews>
  <sheetFormatPr defaultColWidth="9.140625"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6" t="s">
        <v>63</v>
      </c>
      <c r="B1" s="226"/>
      <c r="C1" s="226"/>
      <c r="D1" s="226"/>
      <c r="E1" s="226"/>
      <c r="F1" s="226"/>
      <c r="G1" s="226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7" t="s">
        <v>47</v>
      </c>
      <c r="B3" s="218"/>
      <c r="C3" s="97" t="str">
        <f>CONCATENATE(cislostavby," ",nazevstavby)</f>
        <v xml:space="preserve"> Zlámanka - obnova komunikace - I.etapa</v>
      </c>
      <c r="D3" s="151"/>
      <c r="E3" s="152" t="s">
        <v>64</v>
      </c>
      <c r="F3" s="153" t="str">
        <f>Rekapitulace!H1</f>
        <v>1</v>
      </c>
      <c r="G3" s="154"/>
    </row>
    <row r="4" spans="1:104" ht="13.5" thickBot="1">
      <c r="A4" s="227" t="s">
        <v>49</v>
      </c>
      <c r="B4" s="220"/>
      <c r="C4" s="103" t="str">
        <f>CONCATENATE(cisloobjektu," ",nazevobjektu)</f>
        <v xml:space="preserve">01 </v>
      </c>
      <c r="D4" s="155"/>
      <c r="E4" s="228">
        <f>Rekapitulace!G2</f>
        <v>0</v>
      </c>
      <c r="F4" s="229"/>
      <c r="G4" s="230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73</v>
      </c>
      <c r="C7" s="165" t="s">
        <v>74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79</v>
      </c>
      <c r="C8" s="173" t="s">
        <v>80</v>
      </c>
      <c r="D8" s="174" t="s">
        <v>81</v>
      </c>
      <c r="E8" s="175">
        <v>193</v>
      </c>
      <c r="F8" s="175"/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>
      <c r="A9" s="171">
        <v>2</v>
      </c>
      <c r="B9" s="172" t="s">
        <v>82</v>
      </c>
      <c r="C9" s="173" t="s">
        <v>83</v>
      </c>
      <c r="D9" s="174" t="s">
        <v>81</v>
      </c>
      <c r="E9" s="175">
        <v>193</v>
      </c>
      <c r="F9" s="175"/>
      <c r="G9" s="176">
        <f>E9*F9</f>
        <v>0</v>
      </c>
      <c r="O9" s="170">
        <v>2</v>
      </c>
      <c r="AA9" s="146">
        <v>1</v>
      </c>
      <c r="AB9" s="146">
        <v>1</v>
      </c>
      <c r="AC9" s="146">
        <v>1</v>
      </c>
      <c r="AZ9" s="146">
        <v>1</v>
      </c>
      <c r="BA9" s="146">
        <f>IF(AZ9=1,G9,0)</f>
        <v>0</v>
      </c>
      <c r="BB9" s="146">
        <f>IF(AZ9=2,G9,0)</f>
        <v>0</v>
      </c>
      <c r="BC9" s="146">
        <f>IF(AZ9=3,G9,0)</f>
        <v>0</v>
      </c>
      <c r="BD9" s="146">
        <f>IF(AZ9=4,G9,0)</f>
        <v>0</v>
      </c>
      <c r="BE9" s="146">
        <f>IF(AZ9=5,G9,0)</f>
        <v>0</v>
      </c>
      <c r="CA9" s="177">
        <v>1</v>
      </c>
      <c r="CB9" s="177">
        <v>1</v>
      </c>
      <c r="CZ9" s="146">
        <v>0</v>
      </c>
    </row>
    <row r="10" spans="1:104">
      <c r="A10" s="171">
        <v>3</v>
      </c>
      <c r="B10" s="172" t="s">
        <v>84</v>
      </c>
      <c r="C10" s="173" t="s">
        <v>85</v>
      </c>
      <c r="D10" s="174" t="s">
        <v>81</v>
      </c>
      <c r="E10" s="175">
        <v>2</v>
      </c>
      <c r="F10" s="175"/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</v>
      </c>
    </row>
    <row r="11" spans="1:104">
      <c r="A11" s="171">
        <v>4</v>
      </c>
      <c r="B11" s="172" t="s">
        <v>86</v>
      </c>
      <c r="C11" s="173" t="s">
        <v>87</v>
      </c>
      <c r="D11" s="174" t="s">
        <v>88</v>
      </c>
      <c r="E11" s="175">
        <v>12.29</v>
      </c>
      <c r="F11" s="175"/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</v>
      </c>
    </row>
    <row r="12" spans="1:104">
      <c r="A12" s="178"/>
      <c r="B12" s="180"/>
      <c r="C12" s="224" t="s">
        <v>89</v>
      </c>
      <c r="D12" s="225"/>
      <c r="E12" s="181">
        <v>12.29</v>
      </c>
      <c r="F12" s="182"/>
      <c r="G12" s="183"/>
      <c r="M12" s="179" t="s">
        <v>89</v>
      </c>
      <c r="O12" s="170"/>
    </row>
    <row r="13" spans="1:104">
      <c r="A13" s="171">
        <v>5</v>
      </c>
      <c r="B13" s="172" t="s">
        <v>90</v>
      </c>
      <c r="C13" s="173" t="s">
        <v>91</v>
      </c>
      <c r="D13" s="174" t="s">
        <v>88</v>
      </c>
      <c r="E13" s="175">
        <v>196.71199999999999</v>
      </c>
      <c r="F13" s="175"/>
      <c r="G13" s="176">
        <f>E13*F13</f>
        <v>0</v>
      </c>
      <c r="O13" s="170">
        <v>2</v>
      </c>
      <c r="AA13" s="146">
        <v>1</v>
      </c>
      <c r="AB13" s="146">
        <v>1</v>
      </c>
      <c r="AC13" s="146">
        <v>1</v>
      </c>
      <c r="AZ13" s="146">
        <v>1</v>
      </c>
      <c r="BA13" s="146">
        <f>IF(AZ13=1,G13,0)</f>
        <v>0</v>
      </c>
      <c r="BB13" s="146">
        <f>IF(AZ13=2,G13,0)</f>
        <v>0</v>
      </c>
      <c r="BC13" s="146">
        <f>IF(AZ13=3,G13,0)</f>
        <v>0</v>
      </c>
      <c r="BD13" s="146">
        <f>IF(AZ13=4,G13,0)</f>
        <v>0</v>
      </c>
      <c r="BE13" s="146">
        <f>IF(AZ13=5,G13,0)</f>
        <v>0</v>
      </c>
      <c r="CA13" s="177">
        <v>1</v>
      </c>
      <c r="CB13" s="177">
        <v>1</v>
      </c>
      <c r="CZ13" s="146">
        <v>0</v>
      </c>
    </row>
    <row r="14" spans="1:104">
      <c r="A14" s="178"/>
      <c r="B14" s="180"/>
      <c r="C14" s="224" t="s">
        <v>92</v>
      </c>
      <c r="D14" s="225"/>
      <c r="E14" s="181">
        <v>19.453499999999998</v>
      </c>
      <c r="F14" s="182"/>
      <c r="G14" s="183"/>
      <c r="M14" s="179" t="s">
        <v>92</v>
      </c>
      <c r="O14" s="170"/>
    </row>
    <row r="15" spans="1:104">
      <c r="A15" s="178"/>
      <c r="B15" s="180"/>
      <c r="C15" s="224" t="s">
        <v>93</v>
      </c>
      <c r="D15" s="225"/>
      <c r="E15" s="181">
        <v>244.80850000000001</v>
      </c>
      <c r="F15" s="182"/>
      <c r="G15" s="183"/>
      <c r="M15" s="179" t="s">
        <v>93</v>
      </c>
      <c r="O15" s="170"/>
    </row>
    <row r="16" spans="1:104">
      <c r="A16" s="178"/>
      <c r="B16" s="180"/>
      <c r="C16" s="224" t="s">
        <v>94</v>
      </c>
      <c r="D16" s="225"/>
      <c r="E16" s="181">
        <v>-67.55</v>
      </c>
      <c r="F16" s="182"/>
      <c r="G16" s="183"/>
      <c r="M16" s="179" t="s">
        <v>94</v>
      </c>
      <c r="O16" s="170"/>
    </row>
    <row r="17" spans="1:104">
      <c r="A17" s="171">
        <v>6</v>
      </c>
      <c r="B17" s="172" t="s">
        <v>95</v>
      </c>
      <c r="C17" s="173" t="s">
        <v>96</v>
      </c>
      <c r="D17" s="174" t="s">
        <v>88</v>
      </c>
      <c r="E17" s="175">
        <v>177.2585</v>
      </c>
      <c r="F17" s="175"/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0</v>
      </c>
    </row>
    <row r="18" spans="1:104">
      <c r="A18" s="178"/>
      <c r="B18" s="180"/>
      <c r="C18" s="224" t="s">
        <v>97</v>
      </c>
      <c r="D18" s="225"/>
      <c r="E18" s="181">
        <v>177.2585</v>
      </c>
      <c r="F18" s="182"/>
      <c r="G18" s="183"/>
      <c r="M18" s="179" t="s">
        <v>97</v>
      </c>
      <c r="O18" s="170"/>
    </row>
    <row r="19" spans="1:104">
      <c r="A19" s="171">
        <v>7</v>
      </c>
      <c r="B19" s="172" t="s">
        <v>98</v>
      </c>
      <c r="C19" s="173" t="s">
        <v>99</v>
      </c>
      <c r="D19" s="174" t="s">
        <v>88</v>
      </c>
      <c r="E19" s="175">
        <v>19.453499999999998</v>
      </c>
      <c r="F19" s="175"/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0</v>
      </c>
    </row>
    <row r="20" spans="1:104">
      <c r="A20" s="171">
        <v>8</v>
      </c>
      <c r="B20" s="172" t="s">
        <v>100</v>
      </c>
      <c r="C20" s="173" t="s">
        <v>101</v>
      </c>
      <c r="D20" s="174" t="s">
        <v>88</v>
      </c>
      <c r="E20" s="175">
        <v>177.2585</v>
      </c>
      <c r="F20" s="175"/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>
      <c r="A21" s="171">
        <v>9</v>
      </c>
      <c r="B21" s="172" t="s">
        <v>102</v>
      </c>
      <c r="C21" s="173" t="s">
        <v>103</v>
      </c>
      <c r="D21" s="174" t="s">
        <v>88</v>
      </c>
      <c r="E21" s="175">
        <v>19.453499999999998</v>
      </c>
      <c r="F21" s="175"/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0</v>
      </c>
    </row>
    <row r="22" spans="1:104">
      <c r="A22" s="178"/>
      <c r="B22" s="180"/>
      <c r="C22" s="224" t="s">
        <v>92</v>
      </c>
      <c r="D22" s="225"/>
      <c r="E22" s="181">
        <v>19.453499999999998</v>
      </c>
      <c r="F22" s="182"/>
      <c r="G22" s="183"/>
      <c r="M22" s="179" t="s">
        <v>92</v>
      </c>
      <c r="O22" s="170"/>
    </row>
    <row r="23" spans="1:104">
      <c r="A23" s="171">
        <v>10</v>
      </c>
      <c r="B23" s="172" t="s">
        <v>104</v>
      </c>
      <c r="C23" s="173" t="s">
        <v>105</v>
      </c>
      <c r="D23" s="174" t="s">
        <v>81</v>
      </c>
      <c r="E23" s="175">
        <v>122.9</v>
      </c>
      <c r="F23" s="175"/>
      <c r="G23" s="176">
        <f>E23*F23</f>
        <v>0</v>
      </c>
      <c r="O23" s="170">
        <v>2</v>
      </c>
      <c r="AA23" s="146">
        <v>1</v>
      </c>
      <c r="AB23" s="146">
        <v>1</v>
      </c>
      <c r="AC23" s="146">
        <v>1</v>
      </c>
      <c r="AZ23" s="146">
        <v>1</v>
      </c>
      <c r="BA23" s="146">
        <f>IF(AZ23=1,G23,0)</f>
        <v>0</v>
      </c>
      <c r="BB23" s="146">
        <f>IF(AZ23=2,G23,0)</f>
        <v>0</v>
      </c>
      <c r="BC23" s="146">
        <f>IF(AZ23=3,G23,0)</f>
        <v>0</v>
      </c>
      <c r="BD23" s="146">
        <f>IF(AZ23=4,G23,0)</f>
        <v>0</v>
      </c>
      <c r="BE23" s="146">
        <f>IF(AZ23=5,G23,0)</f>
        <v>0</v>
      </c>
      <c r="CA23" s="177">
        <v>1</v>
      </c>
      <c r="CB23" s="177">
        <v>1</v>
      </c>
      <c r="CZ23" s="146">
        <v>0</v>
      </c>
    </row>
    <row r="24" spans="1:104">
      <c r="A24" s="178"/>
      <c r="B24" s="180"/>
      <c r="C24" s="224" t="s">
        <v>106</v>
      </c>
      <c r="D24" s="225"/>
      <c r="E24" s="181">
        <v>122.9</v>
      </c>
      <c r="F24" s="182"/>
      <c r="G24" s="183"/>
      <c r="M24" s="179" t="s">
        <v>106</v>
      </c>
      <c r="O24" s="170"/>
    </row>
    <row r="25" spans="1:104">
      <c r="A25" s="171">
        <v>11</v>
      </c>
      <c r="B25" s="172" t="s">
        <v>107</v>
      </c>
      <c r="C25" s="173" t="s">
        <v>108</v>
      </c>
      <c r="D25" s="174" t="s">
        <v>81</v>
      </c>
      <c r="E25" s="175">
        <v>294.95</v>
      </c>
      <c r="F25" s="175"/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0</v>
      </c>
    </row>
    <row r="26" spans="1:104">
      <c r="A26" s="178"/>
      <c r="B26" s="180"/>
      <c r="C26" s="224" t="s">
        <v>109</v>
      </c>
      <c r="D26" s="225"/>
      <c r="E26" s="181">
        <v>294.95</v>
      </c>
      <c r="F26" s="182"/>
      <c r="G26" s="183"/>
      <c r="M26" s="179" t="s">
        <v>109</v>
      </c>
      <c r="O26" s="170"/>
    </row>
    <row r="27" spans="1:104">
      <c r="A27" s="171">
        <v>12</v>
      </c>
      <c r="B27" s="172" t="s">
        <v>110</v>
      </c>
      <c r="C27" s="173" t="s">
        <v>111</v>
      </c>
      <c r="D27" s="174" t="s">
        <v>81</v>
      </c>
      <c r="E27" s="175">
        <v>122.9</v>
      </c>
      <c r="F27" s="175"/>
      <c r="G27" s="176">
        <f>E27*F27</f>
        <v>0</v>
      </c>
      <c r="O27" s="170">
        <v>2</v>
      </c>
      <c r="AA27" s="146">
        <v>1</v>
      </c>
      <c r="AB27" s="146">
        <v>1</v>
      </c>
      <c r="AC27" s="146">
        <v>1</v>
      </c>
      <c r="AZ27" s="146">
        <v>1</v>
      </c>
      <c r="BA27" s="146">
        <f>IF(AZ27=1,G27,0)</f>
        <v>0</v>
      </c>
      <c r="BB27" s="146">
        <f>IF(AZ27=2,G27,0)</f>
        <v>0</v>
      </c>
      <c r="BC27" s="146">
        <f>IF(AZ27=3,G27,0)</f>
        <v>0</v>
      </c>
      <c r="BD27" s="146">
        <f>IF(AZ27=4,G27,0)</f>
        <v>0</v>
      </c>
      <c r="BE27" s="146">
        <f>IF(AZ27=5,G27,0)</f>
        <v>0</v>
      </c>
      <c r="CA27" s="177">
        <v>1</v>
      </c>
      <c r="CB27" s="177">
        <v>1</v>
      </c>
      <c r="CZ27" s="146">
        <v>0</v>
      </c>
    </row>
    <row r="28" spans="1:104">
      <c r="A28" s="171">
        <v>13</v>
      </c>
      <c r="B28" s="172" t="s">
        <v>112</v>
      </c>
      <c r="C28" s="173" t="s">
        <v>113</v>
      </c>
      <c r="D28" s="174" t="s">
        <v>81</v>
      </c>
      <c r="E28" s="175">
        <v>122.9</v>
      </c>
      <c r="F28" s="175"/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0</v>
      </c>
    </row>
    <row r="29" spans="1:104">
      <c r="A29" s="171">
        <v>14</v>
      </c>
      <c r="B29" s="172" t="s">
        <v>114</v>
      </c>
      <c r="C29" s="173" t="s">
        <v>115</v>
      </c>
      <c r="D29" s="174" t="s">
        <v>81</v>
      </c>
      <c r="E29" s="175">
        <v>122.9</v>
      </c>
      <c r="F29" s="175"/>
      <c r="G29" s="176">
        <f>E29*F29</f>
        <v>0</v>
      </c>
      <c r="O29" s="170">
        <v>2</v>
      </c>
      <c r="AA29" s="146">
        <v>1</v>
      </c>
      <c r="AB29" s="146">
        <v>1</v>
      </c>
      <c r="AC29" s="146">
        <v>1</v>
      </c>
      <c r="AZ29" s="146">
        <v>1</v>
      </c>
      <c r="BA29" s="146">
        <f>IF(AZ29=1,G29,0)</f>
        <v>0</v>
      </c>
      <c r="BB29" s="146">
        <f>IF(AZ29=2,G29,0)</f>
        <v>0</v>
      </c>
      <c r="BC29" s="146">
        <f>IF(AZ29=3,G29,0)</f>
        <v>0</v>
      </c>
      <c r="BD29" s="146">
        <f>IF(AZ29=4,G29,0)</f>
        <v>0</v>
      </c>
      <c r="BE29" s="146">
        <f>IF(AZ29=5,G29,0)</f>
        <v>0</v>
      </c>
      <c r="CA29" s="177">
        <v>1</v>
      </c>
      <c r="CB29" s="177">
        <v>1</v>
      </c>
      <c r="CZ29" s="146">
        <v>0</v>
      </c>
    </row>
    <row r="30" spans="1:104">
      <c r="A30" s="171">
        <v>15</v>
      </c>
      <c r="B30" s="172" t="s">
        <v>116</v>
      </c>
      <c r="C30" s="173" t="s">
        <v>117</v>
      </c>
      <c r="D30" s="174" t="s">
        <v>88</v>
      </c>
      <c r="E30" s="175">
        <v>177.2585</v>
      </c>
      <c r="F30" s="175"/>
      <c r="G30" s="176">
        <f>E30*F30</f>
        <v>0</v>
      </c>
      <c r="O30" s="170">
        <v>2</v>
      </c>
      <c r="AA30" s="146">
        <v>1</v>
      </c>
      <c r="AB30" s="146">
        <v>1</v>
      </c>
      <c r="AC30" s="146">
        <v>1</v>
      </c>
      <c r="AZ30" s="146">
        <v>1</v>
      </c>
      <c r="BA30" s="146">
        <f>IF(AZ30=1,G30,0)</f>
        <v>0</v>
      </c>
      <c r="BB30" s="146">
        <f>IF(AZ30=2,G30,0)</f>
        <v>0</v>
      </c>
      <c r="BC30" s="146">
        <f>IF(AZ30=3,G30,0)</f>
        <v>0</v>
      </c>
      <c r="BD30" s="146">
        <f>IF(AZ30=4,G30,0)</f>
        <v>0</v>
      </c>
      <c r="BE30" s="146">
        <f>IF(AZ30=5,G30,0)</f>
        <v>0</v>
      </c>
      <c r="CA30" s="177">
        <v>1</v>
      </c>
      <c r="CB30" s="177">
        <v>1</v>
      </c>
      <c r="CZ30" s="146">
        <v>0</v>
      </c>
    </row>
    <row r="31" spans="1:104">
      <c r="A31" s="171">
        <v>16</v>
      </c>
      <c r="B31" s="172" t="s">
        <v>118</v>
      </c>
      <c r="C31" s="173" t="s">
        <v>119</v>
      </c>
      <c r="D31" s="174" t="s">
        <v>120</v>
      </c>
      <c r="E31" s="175">
        <v>4.0556999999999999</v>
      </c>
      <c r="F31" s="175"/>
      <c r="G31" s="176">
        <f>E31*F31</f>
        <v>0</v>
      </c>
      <c r="O31" s="170">
        <v>2</v>
      </c>
      <c r="AA31" s="146">
        <v>3</v>
      </c>
      <c r="AB31" s="146">
        <v>1</v>
      </c>
      <c r="AC31" s="146">
        <v>572400</v>
      </c>
      <c r="AZ31" s="146">
        <v>1</v>
      </c>
      <c r="BA31" s="146">
        <f>IF(AZ31=1,G31,0)</f>
        <v>0</v>
      </c>
      <c r="BB31" s="146">
        <f>IF(AZ31=2,G31,0)</f>
        <v>0</v>
      </c>
      <c r="BC31" s="146">
        <f>IF(AZ31=3,G31,0)</f>
        <v>0</v>
      </c>
      <c r="BD31" s="146">
        <f>IF(AZ31=4,G31,0)</f>
        <v>0</v>
      </c>
      <c r="BE31" s="146">
        <f>IF(AZ31=5,G31,0)</f>
        <v>0</v>
      </c>
      <c r="CA31" s="177">
        <v>3</v>
      </c>
      <c r="CB31" s="177">
        <v>1</v>
      </c>
      <c r="CZ31" s="146">
        <v>9.9999999999944599E-4</v>
      </c>
    </row>
    <row r="32" spans="1:104">
      <c r="A32" s="178"/>
      <c r="B32" s="180"/>
      <c r="C32" s="224" t="s">
        <v>121</v>
      </c>
      <c r="D32" s="225"/>
      <c r="E32" s="181">
        <v>4.0556999999999999</v>
      </c>
      <c r="F32" s="182"/>
      <c r="G32" s="183"/>
      <c r="M32" s="179" t="s">
        <v>121</v>
      </c>
      <c r="O32" s="170"/>
    </row>
    <row r="33" spans="1:104">
      <c r="A33" s="184"/>
      <c r="B33" s="185" t="s">
        <v>75</v>
      </c>
      <c r="C33" s="186" t="str">
        <f>CONCATENATE(B7," ",C7)</f>
        <v>1 Zemní práce</v>
      </c>
      <c r="D33" s="187"/>
      <c r="E33" s="188"/>
      <c r="F33" s="189"/>
      <c r="G33" s="190">
        <f>SUM(G7:G32)</f>
        <v>0</v>
      </c>
      <c r="O33" s="170">
        <v>4</v>
      </c>
      <c r="BA33" s="191">
        <f>SUM(BA7:BA32)</f>
        <v>0</v>
      </c>
      <c r="BB33" s="191">
        <f>SUM(BB7:BB32)</f>
        <v>0</v>
      </c>
      <c r="BC33" s="191">
        <f>SUM(BC7:BC32)</f>
        <v>0</v>
      </c>
      <c r="BD33" s="191">
        <f>SUM(BD7:BD32)</f>
        <v>0</v>
      </c>
      <c r="BE33" s="191">
        <f>SUM(BE7:BE32)</f>
        <v>0</v>
      </c>
    </row>
    <row r="34" spans="1:104">
      <c r="A34" s="163" t="s">
        <v>72</v>
      </c>
      <c r="B34" s="164" t="s">
        <v>78</v>
      </c>
      <c r="C34" s="165" t="s">
        <v>122</v>
      </c>
      <c r="D34" s="166"/>
      <c r="E34" s="167"/>
      <c r="F34" s="167"/>
      <c r="G34" s="168"/>
      <c r="H34" s="169"/>
      <c r="I34" s="169"/>
      <c r="O34" s="170">
        <v>1</v>
      </c>
    </row>
    <row r="35" spans="1:104">
      <c r="A35" s="171">
        <v>17</v>
      </c>
      <c r="B35" s="172" t="s">
        <v>123</v>
      </c>
      <c r="C35" s="173" t="s">
        <v>124</v>
      </c>
      <c r="D35" s="174" t="s">
        <v>81</v>
      </c>
      <c r="E35" s="175">
        <v>294.95</v>
      </c>
      <c r="F35" s="175"/>
      <c r="G35" s="176">
        <f>E35*F35</f>
        <v>0</v>
      </c>
      <c r="O35" s="170">
        <v>2</v>
      </c>
      <c r="AA35" s="146">
        <v>1</v>
      </c>
      <c r="AB35" s="146">
        <v>1</v>
      </c>
      <c r="AC35" s="146">
        <v>1</v>
      </c>
      <c r="AZ35" s="146">
        <v>1</v>
      </c>
      <c r="BA35" s="146">
        <f>IF(AZ35=1,G35,0)</f>
        <v>0</v>
      </c>
      <c r="BB35" s="146">
        <f>IF(AZ35=2,G35,0)</f>
        <v>0</v>
      </c>
      <c r="BC35" s="146">
        <f>IF(AZ35=3,G35,0)</f>
        <v>0</v>
      </c>
      <c r="BD35" s="146">
        <f>IF(AZ35=4,G35,0)</f>
        <v>0</v>
      </c>
      <c r="BE35" s="146">
        <f>IF(AZ35=5,G35,0)</f>
        <v>0</v>
      </c>
      <c r="CA35" s="177">
        <v>1</v>
      </c>
      <c r="CB35" s="177">
        <v>1</v>
      </c>
      <c r="CZ35" s="146">
        <v>3.00000000000022E-5</v>
      </c>
    </row>
    <row r="36" spans="1:104">
      <c r="A36" s="178"/>
      <c r="B36" s="180"/>
      <c r="C36" s="224" t="s">
        <v>109</v>
      </c>
      <c r="D36" s="225"/>
      <c r="E36" s="181">
        <v>294.95</v>
      </c>
      <c r="F36" s="182"/>
      <c r="G36" s="183"/>
      <c r="M36" s="179" t="s">
        <v>109</v>
      </c>
      <c r="O36" s="170"/>
    </row>
    <row r="37" spans="1:104">
      <c r="A37" s="171">
        <v>18</v>
      </c>
      <c r="B37" s="172" t="s">
        <v>125</v>
      </c>
      <c r="C37" s="173" t="s">
        <v>126</v>
      </c>
      <c r="D37" s="174" t="s">
        <v>81</v>
      </c>
      <c r="E37" s="175">
        <v>339.1925</v>
      </c>
      <c r="F37" s="175"/>
      <c r="G37" s="176">
        <f>E37*F37</f>
        <v>0</v>
      </c>
      <c r="O37" s="170">
        <v>2</v>
      </c>
      <c r="AA37" s="146">
        <v>3</v>
      </c>
      <c r="AB37" s="146">
        <v>1</v>
      </c>
      <c r="AC37" s="146">
        <v>67352030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3</v>
      </c>
      <c r="CB37" s="177">
        <v>1</v>
      </c>
      <c r="CZ37" s="146">
        <v>3.0999999999980999E-4</v>
      </c>
    </row>
    <row r="38" spans="1:104">
      <c r="A38" s="178"/>
      <c r="B38" s="180"/>
      <c r="C38" s="224" t="s">
        <v>127</v>
      </c>
      <c r="D38" s="225"/>
      <c r="E38" s="181">
        <v>339.1925</v>
      </c>
      <c r="F38" s="182"/>
      <c r="G38" s="183"/>
      <c r="M38" s="179" t="s">
        <v>127</v>
      </c>
      <c r="O38" s="170"/>
    </row>
    <row r="39" spans="1:104">
      <c r="A39" s="184"/>
      <c r="B39" s="185" t="s">
        <v>75</v>
      </c>
      <c r="C39" s="186" t="str">
        <f>CONCATENATE(B34," ",C34)</f>
        <v>2 Základy,zvláštní zakládání</v>
      </c>
      <c r="D39" s="187"/>
      <c r="E39" s="188"/>
      <c r="F39" s="189"/>
      <c r="G39" s="190">
        <f>SUM(G34:G38)</f>
        <v>0</v>
      </c>
      <c r="O39" s="170">
        <v>4</v>
      </c>
      <c r="BA39" s="191">
        <f>SUM(BA34:BA38)</f>
        <v>0</v>
      </c>
      <c r="BB39" s="191">
        <f>SUM(BB34:BB38)</f>
        <v>0</v>
      </c>
      <c r="BC39" s="191">
        <f>SUM(BC34:BC38)</f>
        <v>0</v>
      </c>
      <c r="BD39" s="191">
        <f>SUM(BD34:BD38)</f>
        <v>0</v>
      </c>
      <c r="BE39" s="191">
        <f>SUM(BE34:BE38)</f>
        <v>0</v>
      </c>
    </row>
    <row r="40" spans="1:104">
      <c r="A40" s="163" t="s">
        <v>72</v>
      </c>
      <c r="B40" s="164" t="s">
        <v>128</v>
      </c>
      <c r="C40" s="165" t="s">
        <v>129</v>
      </c>
      <c r="D40" s="166"/>
      <c r="E40" s="167"/>
      <c r="F40" s="167"/>
      <c r="G40" s="168"/>
      <c r="H40" s="169"/>
      <c r="I40" s="169"/>
      <c r="O40" s="170">
        <v>1</v>
      </c>
    </row>
    <row r="41" spans="1:104">
      <c r="A41" s="171">
        <v>19</v>
      </c>
      <c r="B41" s="172" t="s">
        <v>130</v>
      </c>
      <c r="C41" s="173" t="s">
        <v>131</v>
      </c>
      <c r="D41" s="174" t="s">
        <v>81</v>
      </c>
      <c r="E41" s="175">
        <v>589.9</v>
      </c>
      <c r="F41" s="175"/>
      <c r="G41" s="176">
        <f>E41*F41</f>
        <v>0</v>
      </c>
      <c r="O41" s="170">
        <v>2</v>
      </c>
      <c r="AA41" s="146">
        <v>1</v>
      </c>
      <c r="AB41" s="146">
        <v>1</v>
      </c>
      <c r="AC41" s="146">
        <v>1</v>
      </c>
      <c r="AZ41" s="146">
        <v>1</v>
      </c>
      <c r="BA41" s="146">
        <f>IF(AZ41=1,G41,0)</f>
        <v>0</v>
      </c>
      <c r="BB41" s="146">
        <f>IF(AZ41=2,G41,0)</f>
        <v>0</v>
      </c>
      <c r="BC41" s="146">
        <f>IF(AZ41=3,G41,0)</f>
        <v>0</v>
      </c>
      <c r="BD41" s="146">
        <f>IF(AZ41=4,G41,0)</f>
        <v>0</v>
      </c>
      <c r="BE41" s="146">
        <f>IF(AZ41=5,G41,0)</f>
        <v>0</v>
      </c>
      <c r="CA41" s="177">
        <v>1</v>
      </c>
      <c r="CB41" s="177">
        <v>1</v>
      </c>
      <c r="CZ41" s="146">
        <v>0.42999999999983601</v>
      </c>
    </row>
    <row r="42" spans="1:104">
      <c r="A42" s="178"/>
      <c r="B42" s="180"/>
      <c r="C42" s="224" t="s">
        <v>132</v>
      </c>
      <c r="D42" s="225"/>
      <c r="E42" s="181">
        <v>589.9</v>
      </c>
      <c r="F42" s="182"/>
      <c r="G42" s="183"/>
      <c r="M42" s="179" t="s">
        <v>132</v>
      </c>
      <c r="O42" s="170"/>
    </row>
    <row r="43" spans="1:104">
      <c r="A43" s="171">
        <v>20</v>
      </c>
      <c r="B43" s="172" t="s">
        <v>133</v>
      </c>
      <c r="C43" s="173" t="s">
        <v>134</v>
      </c>
      <c r="D43" s="174" t="s">
        <v>81</v>
      </c>
      <c r="E43" s="175">
        <v>294.95</v>
      </c>
      <c r="F43" s="175"/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0.322500000000218</v>
      </c>
    </row>
    <row r="44" spans="1:104">
      <c r="A44" s="178"/>
      <c r="B44" s="180"/>
      <c r="C44" s="224" t="s">
        <v>109</v>
      </c>
      <c r="D44" s="225"/>
      <c r="E44" s="181">
        <v>294.95</v>
      </c>
      <c r="F44" s="182"/>
      <c r="G44" s="183"/>
      <c r="M44" s="179" t="s">
        <v>109</v>
      </c>
      <c r="O44" s="170"/>
    </row>
    <row r="45" spans="1:104">
      <c r="A45" s="171">
        <v>21</v>
      </c>
      <c r="B45" s="172" t="s">
        <v>135</v>
      </c>
      <c r="C45" s="173" t="s">
        <v>136</v>
      </c>
      <c r="D45" s="174" t="s">
        <v>81</v>
      </c>
      <c r="E45" s="175">
        <v>292.2</v>
      </c>
      <c r="F45" s="175"/>
      <c r="G45" s="176">
        <f t="shared" ref="G45:G51" si="0"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 t="shared" ref="BA45:BA51" si="1">IF(AZ45=1,G45,0)</f>
        <v>0</v>
      </c>
      <c r="BB45" s="146">
        <f t="shared" ref="BB45:BB51" si="2">IF(AZ45=2,G45,0)</f>
        <v>0</v>
      </c>
      <c r="BC45" s="146">
        <f t="shared" ref="BC45:BC51" si="3">IF(AZ45=3,G45,0)</f>
        <v>0</v>
      </c>
      <c r="BD45" s="146">
        <f t="shared" ref="BD45:BD51" si="4">IF(AZ45=4,G45,0)</f>
        <v>0</v>
      </c>
      <c r="BE45" s="146">
        <f t="shared" ref="BE45:BE51" si="5">IF(AZ45=5,G45,0)</f>
        <v>0</v>
      </c>
      <c r="CA45" s="177">
        <v>1</v>
      </c>
      <c r="CB45" s="177">
        <v>1</v>
      </c>
      <c r="CZ45" s="146">
        <v>0.12599999999997599</v>
      </c>
    </row>
    <row r="46" spans="1:104" ht="22.5">
      <c r="A46" s="171">
        <v>22</v>
      </c>
      <c r="B46" s="172" t="s">
        <v>137</v>
      </c>
      <c r="C46" s="173" t="s">
        <v>138</v>
      </c>
      <c r="D46" s="174" t="s">
        <v>81</v>
      </c>
      <c r="E46" s="175">
        <v>224</v>
      </c>
      <c r="F46" s="175"/>
      <c r="G46" s="176">
        <f t="shared" si="0"/>
        <v>0</v>
      </c>
      <c r="O46" s="170">
        <v>2</v>
      </c>
      <c r="AA46" s="146">
        <v>1</v>
      </c>
      <c r="AB46" s="146">
        <v>1</v>
      </c>
      <c r="AC46" s="146">
        <v>1</v>
      </c>
      <c r="AZ46" s="146">
        <v>1</v>
      </c>
      <c r="BA46" s="146">
        <f t="shared" si="1"/>
        <v>0</v>
      </c>
      <c r="BB46" s="146">
        <f t="shared" si="2"/>
        <v>0</v>
      </c>
      <c r="BC46" s="146">
        <f t="shared" si="3"/>
        <v>0</v>
      </c>
      <c r="BD46" s="146">
        <f t="shared" si="4"/>
        <v>0</v>
      </c>
      <c r="BE46" s="146">
        <f t="shared" si="5"/>
        <v>0</v>
      </c>
      <c r="CA46" s="177">
        <v>1</v>
      </c>
      <c r="CB46" s="177">
        <v>1</v>
      </c>
      <c r="CZ46" s="146">
        <v>0.37800000000015599</v>
      </c>
    </row>
    <row r="47" spans="1:104">
      <c r="A47" s="171">
        <v>23</v>
      </c>
      <c r="B47" s="172" t="s">
        <v>139</v>
      </c>
      <c r="C47" s="173" t="s">
        <v>140</v>
      </c>
      <c r="D47" s="174" t="s">
        <v>81</v>
      </c>
      <c r="E47" s="175">
        <v>224</v>
      </c>
      <c r="F47" s="175"/>
      <c r="G47" s="176">
        <f t="shared" si="0"/>
        <v>0</v>
      </c>
      <c r="O47" s="170">
        <v>2</v>
      </c>
      <c r="AA47" s="146">
        <v>1</v>
      </c>
      <c r="AB47" s="146">
        <v>1</v>
      </c>
      <c r="AC47" s="146">
        <v>1</v>
      </c>
      <c r="AZ47" s="146">
        <v>1</v>
      </c>
      <c r="BA47" s="146">
        <f t="shared" si="1"/>
        <v>0</v>
      </c>
      <c r="BB47" s="146">
        <f t="shared" si="2"/>
        <v>0</v>
      </c>
      <c r="BC47" s="146">
        <f t="shared" si="3"/>
        <v>0</v>
      </c>
      <c r="BD47" s="146">
        <f t="shared" si="4"/>
        <v>0</v>
      </c>
      <c r="BE47" s="146">
        <f t="shared" si="5"/>
        <v>0</v>
      </c>
      <c r="CA47" s="177">
        <v>1</v>
      </c>
      <c r="CB47" s="177">
        <v>1</v>
      </c>
      <c r="CZ47" s="146">
        <v>0.21100000000001301</v>
      </c>
    </row>
    <row r="48" spans="1:104">
      <c r="A48" s="171">
        <v>24</v>
      </c>
      <c r="B48" s="172" t="s">
        <v>141</v>
      </c>
      <c r="C48" s="173" t="s">
        <v>142</v>
      </c>
      <c r="D48" s="174" t="s">
        <v>81</v>
      </c>
      <c r="E48" s="175">
        <v>224</v>
      </c>
      <c r="F48" s="175"/>
      <c r="G48" s="176">
        <f t="shared" si="0"/>
        <v>0</v>
      </c>
      <c r="O48" s="170">
        <v>2</v>
      </c>
      <c r="AA48" s="146">
        <v>1</v>
      </c>
      <c r="AB48" s="146">
        <v>1</v>
      </c>
      <c r="AC48" s="146">
        <v>1</v>
      </c>
      <c r="AZ48" s="146">
        <v>1</v>
      </c>
      <c r="BA48" s="146">
        <f t="shared" si="1"/>
        <v>0</v>
      </c>
      <c r="BB48" s="146">
        <f t="shared" si="2"/>
        <v>0</v>
      </c>
      <c r="BC48" s="146">
        <f t="shared" si="3"/>
        <v>0</v>
      </c>
      <c r="BD48" s="146">
        <f t="shared" si="4"/>
        <v>0</v>
      </c>
      <c r="BE48" s="146">
        <f t="shared" si="5"/>
        <v>0</v>
      </c>
      <c r="CA48" s="177">
        <v>1</v>
      </c>
      <c r="CB48" s="177">
        <v>1</v>
      </c>
      <c r="CZ48" s="146">
        <v>4.99999999999723E-4</v>
      </c>
    </row>
    <row r="49" spans="1:104">
      <c r="A49" s="171">
        <v>25</v>
      </c>
      <c r="B49" s="172" t="s">
        <v>143</v>
      </c>
      <c r="C49" s="173" t="s">
        <v>144</v>
      </c>
      <c r="D49" s="174" t="s">
        <v>81</v>
      </c>
      <c r="E49" s="175">
        <v>224</v>
      </c>
      <c r="F49" s="175"/>
      <c r="G49" s="176">
        <f t="shared" si="0"/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 t="shared" si="1"/>
        <v>0</v>
      </c>
      <c r="BB49" s="146">
        <f t="shared" si="2"/>
        <v>0</v>
      </c>
      <c r="BC49" s="146">
        <f t="shared" si="3"/>
        <v>0</v>
      </c>
      <c r="BD49" s="146">
        <f t="shared" si="4"/>
        <v>0</v>
      </c>
      <c r="BE49" s="146">
        <f t="shared" si="5"/>
        <v>0</v>
      </c>
      <c r="CA49" s="177">
        <v>1</v>
      </c>
      <c r="CB49" s="177">
        <v>1</v>
      </c>
      <c r="CZ49" s="146">
        <v>7.0999999999976605E-4</v>
      </c>
    </row>
    <row r="50" spans="1:104">
      <c r="A50" s="171">
        <v>26</v>
      </c>
      <c r="B50" s="172" t="s">
        <v>145</v>
      </c>
      <c r="C50" s="173" t="s">
        <v>146</v>
      </c>
      <c r="D50" s="174" t="s">
        <v>81</v>
      </c>
      <c r="E50" s="175">
        <v>224</v>
      </c>
      <c r="F50" s="175"/>
      <c r="G50" s="176">
        <f t="shared" si="0"/>
        <v>0</v>
      </c>
      <c r="O50" s="170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 t="shared" si="1"/>
        <v>0</v>
      </c>
      <c r="BB50" s="146">
        <f t="shared" si="2"/>
        <v>0</v>
      </c>
      <c r="BC50" s="146">
        <f t="shared" si="3"/>
        <v>0</v>
      </c>
      <c r="BD50" s="146">
        <f t="shared" si="4"/>
        <v>0</v>
      </c>
      <c r="BE50" s="146">
        <f t="shared" si="5"/>
        <v>0</v>
      </c>
      <c r="CA50" s="177">
        <v>1</v>
      </c>
      <c r="CB50" s="177">
        <v>1</v>
      </c>
      <c r="CZ50" s="146">
        <v>0.12715000000002899</v>
      </c>
    </row>
    <row r="51" spans="1:104">
      <c r="A51" s="171">
        <v>27</v>
      </c>
      <c r="B51" s="172" t="s">
        <v>147</v>
      </c>
      <c r="C51" s="173" t="s">
        <v>148</v>
      </c>
      <c r="D51" s="174" t="s">
        <v>149</v>
      </c>
      <c r="E51" s="175">
        <v>19.739999999999998</v>
      </c>
      <c r="F51" s="175"/>
      <c r="G51" s="176">
        <f t="shared" si="0"/>
        <v>0</v>
      </c>
      <c r="O51" s="170">
        <v>2</v>
      </c>
      <c r="AA51" s="146">
        <v>1</v>
      </c>
      <c r="AB51" s="146">
        <v>1</v>
      </c>
      <c r="AC51" s="146">
        <v>1</v>
      </c>
      <c r="AZ51" s="146">
        <v>1</v>
      </c>
      <c r="BA51" s="146">
        <f t="shared" si="1"/>
        <v>0</v>
      </c>
      <c r="BB51" s="146">
        <f t="shared" si="2"/>
        <v>0</v>
      </c>
      <c r="BC51" s="146">
        <f t="shared" si="3"/>
        <v>0</v>
      </c>
      <c r="BD51" s="146">
        <f t="shared" si="4"/>
        <v>0</v>
      </c>
      <c r="BE51" s="146">
        <f t="shared" si="5"/>
        <v>0</v>
      </c>
      <c r="CA51" s="177">
        <v>1</v>
      </c>
      <c r="CB51" s="177">
        <v>1</v>
      </c>
      <c r="CZ51" s="146">
        <v>2.2400000000004599E-3</v>
      </c>
    </row>
    <row r="52" spans="1:104">
      <c r="A52" s="178"/>
      <c r="B52" s="180"/>
      <c r="C52" s="224" t="s">
        <v>150</v>
      </c>
      <c r="D52" s="225"/>
      <c r="E52" s="181">
        <v>19.739999999999998</v>
      </c>
      <c r="F52" s="182"/>
      <c r="G52" s="183"/>
      <c r="M52" s="179" t="s">
        <v>150</v>
      </c>
      <c r="O52" s="170"/>
    </row>
    <row r="53" spans="1:104" ht="22.5">
      <c r="A53" s="171">
        <v>28</v>
      </c>
      <c r="B53" s="172" t="s">
        <v>151</v>
      </c>
      <c r="C53" s="173" t="s">
        <v>152</v>
      </c>
      <c r="D53" s="174" t="s">
        <v>149</v>
      </c>
      <c r="E53" s="175">
        <v>6</v>
      </c>
      <c r="F53" s="175"/>
      <c r="G53" s="176">
        <f>E53*F53</f>
        <v>0</v>
      </c>
      <c r="O53" s="170">
        <v>2</v>
      </c>
      <c r="AA53" s="146">
        <v>2</v>
      </c>
      <c r="AB53" s="146">
        <v>1</v>
      </c>
      <c r="AC53" s="146">
        <v>1</v>
      </c>
      <c r="AZ53" s="146">
        <v>1</v>
      </c>
      <c r="BA53" s="146">
        <f>IF(AZ53=1,G53,0)</f>
        <v>0</v>
      </c>
      <c r="BB53" s="146">
        <f>IF(AZ53=2,G53,0)</f>
        <v>0</v>
      </c>
      <c r="BC53" s="146">
        <f>IF(AZ53=3,G53,0)</f>
        <v>0</v>
      </c>
      <c r="BD53" s="146">
        <f>IF(AZ53=4,G53,0)</f>
        <v>0</v>
      </c>
      <c r="BE53" s="146">
        <f>IF(AZ53=5,G53,0)</f>
        <v>0</v>
      </c>
      <c r="CA53" s="177">
        <v>2</v>
      </c>
      <c r="CB53" s="177">
        <v>1</v>
      </c>
      <c r="CZ53" s="146">
        <v>0.275749999999789</v>
      </c>
    </row>
    <row r="54" spans="1:104">
      <c r="A54" s="184"/>
      <c r="B54" s="185" t="s">
        <v>75</v>
      </c>
      <c r="C54" s="186" t="str">
        <f>CONCATENATE(B40," ",C40)</f>
        <v>5 Komunikace</v>
      </c>
      <c r="D54" s="187"/>
      <c r="E54" s="188"/>
      <c r="F54" s="189"/>
      <c r="G54" s="190">
        <f>SUM(G40:G53)</f>
        <v>0</v>
      </c>
      <c r="O54" s="170">
        <v>4</v>
      </c>
      <c r="BA54" s="191">
        <f>SUM(BA40:BA53)</f>
        <v>0</v>
      </c>
      <c r="BB54" s="191">
        <f>SUM(BB40:BB53)</f>
        <v>0</v>
      </c>
      <c r="BC54" s="191">
        <f>SUM(BC40:BC53)</f>
        <v>0</v>
      </c>
      <c r="BD54" s="191">
        <f>SUM(BD40:BD53)</f>
        <v>0</v>
      </c>
      <c r="BE54" s="191">
        <f>SUM(BE40:BE53)</f>
        <v>0</v>
      </c>
    </row>
    <row r="55" spans="1:104">
      <c r="A55" s="163" t="s">
        <v>72</v>
      </c>
      <c r="B55" s="164" t="s">
        <v>153</v>
      </c>
      <c r="C55" s="165" t="s">
        <v>154</v>
      </c>
      <c r="D55" s="166"/>
      <c r="E55" s="167"/>
      <c r="F55" s="167"/>
      <c r="G55" s="168"/>
      <c r="H55" s="169"/>
      <c r="I55" s="169"/>
      <c r="O55" s="170">
        <v>1</v>
      </c>
    </row>
    <row r="56" spans="1:104">
      <c r="A56" s="171">
        <v>29</v>
      </c>
      <c r="B56" s="172" t="s">
        <v>155</v>
      </c>
      <c r="C56" s="173" t="s">
        <v>156</v>
      </c>
      <c r="D56" s="174" t="s">
        <v>157</v>
      </c>
      <c r="E56" s="175">
        <v>1</v>
      </c>
      <c r="F56" s="175"/>
      <c r="G56" s="176">
        <f>E56*F56</f>
        <v>0</v>
      </c>
      <c r="O56" s="170">
        <v>2</v>
      </c>
      <c r="AA56" s="146">
        <v>1</v>
      </c>
      <c r="AB56" s="146">
        <v>1</v>
      </c>
      <c r="AC56" s="146">
        <v>1</v>
      </c>
      <c r="AZ56" s="146">
        <v>1</v>
      </c>
      <c r="BA56" s="146">
        <f>IF(AZ56=1,G56,0)</f>
        <v>0</v>
      </c>
      <c r="BB56" s="146">
        <f>IF(AZ56=2,G56,0)</f>
        <v>0</v>
      </c>
      <c r="BC56" s="146">
        <f>IF(AZ56=3,G56,0)</f>
        <v>0</v>
      </c>
      <c r="BD56" s="146">
        <f>IF(AZ56=4,G56,0)</f>
        <v>0</v>
      </c>
      <c r="BE56" s="146">
        <f>IF(AZ56=5,G56,0)</f>
        <v>0</v>
      </c>
      <c r="CA56" s="177">
        <v>1</v>
      </c>
      <c r="CB56" s="177">
        <v>1</v>
      </c>
      <c r="CZ56" s="146">
        <v>0.43382000000019599</v>
      </c>
    </row>
    <row r="57" spans="1:104">
      <c r="A57" s="171">
        <v>30</v>
      </c>
      <c r="B57" s="172" t="s">
        <v>158</v>
      </c>
      <c r="C57" s="173" t="s">
        <v>159</v>
      </c>
      <c r="D57" s="174" t="s">
        <v>157</v>
      </c>
      <c r="E57" s="175">
        <v>4</v>
      </c>
      <c r="F57" s="175"/>
      <c r="G57" s="176">
        <f>E57*F57</f>
        <v>0</v>
      </c>
      <c r="O57" s="170">
        <v>2</v>
      </c>
      <c r="AA57" s="146">
        <v>1</v>
      </c>
      <c r="AB57" s="146">
        <v>1</v>
      </c>
      <c r="AC57" s="146">
        <v>1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</v>
      </c>
      <c r="CB57" s="177">
        <v>1</v>
      </c>
      <c r="CZ57" s="146">
        <v>0.31590000000005602</v>
      </c>
    </row>
    <row r="58" spans="1:104">
      <c r="A58" s="184"/>
      <c r="B58" s="185" t="s">
        <v>75</v>
      </c>
      <c r="C58" s="186" t="str">
        <f>CONCATENATE(B55," ",C55)</f>
        <v>8 Trubní vedení</v>
      </c>
      <c r="D58" s="187"/>
      <c r="E58" s="188"/>
      <c r="F58" s="189"/>
      <c r="G58" s="190">
        <f>SUM(G55:G57)</f>
        <v>0</v>
      </c>
      <c r="O58" s="170">
        <v>4</v>
      </c>
      <c r="BA58" s="191">
        <f>SUM(BA55:BA57)</f>
        <v>0</v>
      </c>
      <c r="BB58" s="191">
        <f>SUM(BB55:BB57)</f>
        <v>0</v>
      </c>
      <c r="BC58" s="191">
        <f>SUM(BC55:BC57)</f>
        <v>0</v>
      </c>
      <c r="BD58" s="191">
        <f>SUM(BD55:BD57)</f>
        <v>0</v>
      </c>
      <c r="BE58" s="191">
        <f>SUM(BE55:BE57)</f>
        <v>0</v>
      </c>
    </row>
    <row r="59" spans="1:104">
      <c r="A59" s="163" t="s">
        <v>72</v>
      </c>
      <c r="B59" s="164" t="s">
        <v>160</v>
      </c>
      <c r="C59" s="165" t="s">
        <v>161</v>
      </c>
      <c r="D59" s="166"/>
      <c r="E59" s="167"/>
      <c r="F59" s="167"/>
      <c r="G59" s="168"/>
      <c r="H59" s="169"/>
      <c r="I59" s="169"/>
      <c r="O59" s="170">
        <v>1</v>
      </c>
    </row>
    <row r="60" spans="1:104">
      <c r="A60" s="171">
        <v>31</v>
      </c>
      <c r="B60" s="172" t="s">
        <v>162</v>
      </c>
      <c r="C60" s="173" t="s">
        <v>163</v>
      </c>
      <c r="D60" s="174" t="s">
        <v>149</v>
      </c>
      <c r="E60" s="175">
        <v>129</v>
      </c>
      <c r="F60" s="175"/>
      <c r="G60" s="176">
        <f>E60*F60</f>
        <v>0</v>
      </c>
      <c r="O60" s="170">
        <v>2</v>
      </c>
      <c r="AA60" s="146">
        <v>1</v>
      </c>
      <c r="AB60" s="146">
        <v>1</v>
      </c>
      <c r="AC60" s="146">
        <v>1</v>
      </c>
      <c r="AZ60" s="146">
        <v>1</v>
      </c>
      <c r="BA60" s="146">
        <f>IF(AZ60=1,G60,0)</f>
        <v>0</v>
      </c>
      <c r="BB60" s="146">
        <f>IF(AZ60=2,G60,0)</f>
        <v>0</v>
      </c>
      <c r="BC60" s="146">
        <f>IF(AZ60=3,G60,0)</f>
        <v>0</v>
      </c>
      <c r="BD60" s="146">
        <f>IF(AZ60=4,G60,0)</f>
        <v>0</v>
      </c>
      <c r="BE60" s="146">
        <f>IF(AZ60=5,G60,0)</f>
        <v>0</v>
      </c>
      <c r="CA60" s="177">
        <v>1</v>
      </c>
      <c r="CB60" s="177">
        <v>1</v>
      </c>
      <c r="CZ60" s="146">
        <v>0</v>
      </c>
    </row>
    <row r="61" spans="1:104">
      <c r="A61" s="178"/>
      <c r="B61" s="180"/>
      <c r="C61" s="224" t="s">
        <v>164</v>
      </c>
      <c r="D61" s="225"/>
      <c r="E61" s="181">
        <v>129</v>
      </c>
      <c r="F61" s="182"/>
      <c r="G61" s="183"/>
      <c r="M61" s="179" t="s">
        <v>164</v>
      </c>
      <c r="O61" s="170"/>
    </row>
    <row r="62" spans="1:104">
      <c r="A62" s="171">
        <v>32</v>
      </c>
      <c r="B62" s="172" t="s">
        <v>165</v>
      </c>
      <c r="C62" s="173" t="s">
        <v>166</v>
      </c>
      <c r="D62" s="174" t="s">
        <v>149</v>
      </c>
      <c r="E62" s="175">
        <v>19.739999999999998</v>
      </c>
      <c r="F62" s="175"/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0</v>
      </c>
    </row>
    <row r="63" spans="1:104">
      <c r="A63" s="171">
        <v>33</v>
      </c>
      <c r="B63" s="172" t="s">
        <v>167</v>
      </c>
      <c r="C63" s="173" t="s">
        <v>168</v>
      </c>
      <c r="D63" s="174" t="s">
        <v>149</v>
      </c>
      <c r="E63" s="175">
        <v>19.739999999999998</v>
      </c>
      <c r="F63" s="175"/>
      <c r="G63" s="176">
        <f>E63*F63</f>
        <v>0</v>
      </c>
      <c r="O63" s="170">
        <v>2</v>
      </c>
      <c r="AA63" s="146">
        <v>1</v>
      </c>
      <c r="AB63" s="146">
        <v>1</v>
      </c>
      <c r="AC63" s="146">
        <v>1</v>
      </c>
      <c r="AZ63" s="146">
        <v>1</v>
      </c>
      <c r="BA63" s="146">
        <f>IF(AZ63=1,G63,0)</f>
        <v>0</v>
      </c>
      <c r="BB63" s="146">
        <f>IF(AZ63=2,G63,0)</f>
        <v>0</v>
      </c>
      <c r="BC63" s="146">
        <f>IF(AZ63=3,G63,0)</f>
        <v>0</v>
      </c>
      <c r="BD63" s="146">
        <f>IF(AZ63=4,G63,0)</f>
        <v>0</v>
      </c>
      <c r="BE63" s="146">
        <f>IF(AZ63=5,G63,0)</f>
        <v>0</v>
      </c>
      <c r="CA63" s="177">
        <v>1</v>
      </c>
      <c r="CB63" s="177">
        <v>1</v>
      </c>
      <c r="CZ63" s="146">
        <v>0</v>
      </c>
    </row>
    <row r="64" spans="1:104">
      <c r="A64" s="178"/>
      <c r="B64" s="180"/>
      <c r="C64" s="224" t="s">
        <v>150</v>
      </c>
      <c r="D64" s="225"/>
      <c r="E64" s="181">
        <v>19.739999999999998</v>
      </c>
      <c r="F64" s="182"/>
      <c r="G64" s="183"/>
      <c r="M64" s="179" t="s">
        <v>150</v>
      </c>
      <c r="O64" s="170"/>
    </row>
    <row r="65" spans="1:104">
      <c r="A65" s="171">
        <v>34</v>
      </c>
      <c r="B65" s="172" t="s">
        <v>169</v>
      </c>
      <c r="C65" s="173" t="s">
        <v>170</v>
      </c>
      <c r="D65" s="174" t="s">
        <v>157</v>
      </c>
      <c r="E65" s="175">
        <v>61.61</v>
      </c>
      <c r="F65" s="175"/>
      <c r="G65" s="176">
        <f>E65*F65</f>
        <v>0</v>
      </c>
      <c r="O65" s="170">
        <v>2</v>
      </c>
      <c r="AA65" s="146">
        <v>3</v>
      </c>
      <c r="AB65" s="146">
        <v>1</v>
      </c>
      <c r="AC65" s="146">
        <v>59217460</v>
      </c>
      <c r="AZ65" s="146">
        <v>1</v>
      </c>
      <c r="BA65" s="146">
        <f>IF(AZ65=1,G65,0)</f>
        <v>0</v>
      </c>
      <c r="BB65" s="146">
        <f>IF(AZ65=2,G65,0)</f>
        <v>0</v>
      </c>
      <c r="BC65" s="146">
        <f>IF(AZ65=3,G65,0)</f>
        <v>0</v>
      </c>
      <c r="BD65" s="146">
        <f>IF(AZ65=4,G65,0)</f>
        <v>0</v>
      </c>
      <c r="BE65" s="146">
        <f>IF(AZ65=5,G65,0)</f>
        <v>0</v>
      </c>
      <c r="CA65" s="177">
        <v>3</v>
      </c>
      <c r="CB65" s="177">
        <v>1</v>
      </c>
      <c r="CZ65" s="146">
        <v>0</v>
      </c>
    </row>
    <row r="66" spans="1:104">
      <c r="A66" s="178"/>
      <c r="B66" s="180"/>
      <c r="C66" s="224" t="s">
        <v>171</v>
      </c>
      <c r="D66" s="225"/>
      <c r="E66" s="181">
        <v>61.61</v>
      </c>
      <c r="F66" s="182"/>
      <c r="G66" s="183"/>
      <c r="M66" s="179" t="s">
        <v>171</v>
      </c>
      <c r="O66" s="170"/>
    </row>
    <row r="67" spans="1:104">
      <c r="A67" s="171">
        <v>35</v>
      </c>
      <c r="B67" s="172" t="s">
        <v>172</v>
      </c>
      <c r="C67" s="173" t="s">
        <v>173</v>
      </c>
      <c r="D67" s="174" t="s">
        <v>157</v>
      </c>
      <c r="E67" s="175">
        <v>66.66</v>
      </c>
      <c r="F67" s="175"/>
      <c r="G67" s="176">
        <f>E67*F67</f>
        <v>0</v>
      </c>
      <c r="O67" s="170">
        <v>2</v>
      </c>
      <c r="AA67" s="146">
        <v>3</v>
      </c>
      <c r="AB67" s="146">
        <v>1</v>
      </c>
      <c r="AC67" s="146">
        <v>59217476</v>
      </c>
      <c r="AZ67" s="146">
        <v>1</v>
      </c>
      <c r="BA67" s="146">
        <f>IF(AZ67=1,G67,0)</f>
        <v>0</v>
      </c>
      <c r="BB67" s="146">
        <f>IF(AZ67=2,G67,0)</f>
        <v>0</v>
      </c>
      <c r="BC67" s="146">
        <f>IF(AZ67=3,G67,0)</f>
        <v>0</v>
      </c>
      <c r="BD67" s="146">
        <f>IF(AZ67=4,G67,0)</f>
        <v>0</v>
      </c>
      <c r="BE67" s="146">
        <f>IF(AZ67=5,G67,0)</f>
        <v>0</v>
      </c>
      <c r="CA67" s="177">
        <v>3</v>
      </c>
      <c r="CB67" s="177">
        <v>1</v>
      </c>
      <c r="CZ67" s="146">
        <v>4.8299999999983398E-2</v>
      </c>
    </row>
    <row r="68" spans="1:104">
      <c r="A68" s="178"/>
      <c r="B68" s="180"/>
      <c r="C68" s="224" t="s">
        <v>174</v>
      </c>
      <c r="D68" s="225"/>
      <c r="E68" s="181">
        <v>66.66</v>
      </c>
      <c r="F68" s="182"/>
      <c r="G68" s="183"/>
      <c r="M68" s="179" t="s">
        <v>174</v>
      </c>
      <c r="O68" s="170"/>
    </row>
    <row r="69" spans="1:104">
      <c r="A69" s="171">
        <v>36</v>
      </c>
      <c r="B69" s="172" t="s">
        <v>175</v>
      </c>
      <c r="C69" s="173" t="s">
        <v>176</v>
      </c>
      <c r="D69" s="174" t="s">
        <v>157</v>
      </c>
      <c r="E69" s="175">
        <v>1.01</v>
      </c>
      <c r="F69" s="175"/>
      <c r="G69" s="176">
        <f>E69*F69</f>
        <v>0</v>
      </c>
      <c r="O69" s="170">
        <v>2</v>
      </c>
      <c r="AA69" s="146">
        <v>3</v>
      </c>
      <c r="AB69" s="146">
        <v>1</v>
      </c>
      <c r="AC69" s="146">
        <v>59217480</v>
      </c>
      <c r="AZ69" s="146">
        <v>1</v>
      </c>
      <c r="BA69" s="146">
        <f>IF(AZ69=1,G69,0)</f>
        <v>0</v>
      </c>
      <c r="BB69" s="146">
        <f>IF(AZ69=2,G69,0)</f>
        <v>0</v>
      </c>
      <c r="BC69" s="146">
        <f>IF(AZ69=3,G69,0)</f>
        <v>0</v>
      </c>
      <c r="BD69" s="146">
        <f>IF(AZ69=4,G69,0)</f>
        <v>0</v>
      </c>
      <c r="BE69" s="146">
        <f>IF(AZ69=5,G69,0)</f>
        <v>0</v>
      </c>
      <c r="CA69" s="177">
        <v>3</v>
      </c>
      <c r="CB69" s="177">
        <v>1</v>
      </c>
      <c r="CZ69" s="146">
        <v>6.7000000000007304E-2</v>
      </c>
    </row>
    <row r="70" spans="1:104">
      <c r="A70" s="178"/>
      <c r="B70" s="180"/>
      <c r="C70" s="224" t="s">
        <v>177</v>
      </c>
      <c r="D70" s="225"/>
      <c r="E70" s="181">
        <v>1.01</v>
      </c>
      <c r="F70" s="182"/>
      <c r="G70" s="183"/>
      <c r="M70" s="179" t="s">
        <v>177</v>
      </c>
      <c r="O70" s="170"/>
    </row>
    <row r="71" spans="1:104">
      <c r="A71" s="171">
        <v>37</v>
      </c>
      <c r="B71" s="172" t="s">
        <v>178</v>
      </c>
      <c r="C71" s="173" t="s">
        <v>179</v>
      </c>
      <c r="D71" s="174" t="s">
        <v>157</v>
      </c>
      <c r="E71" s="175">
        <v>1.01</v>
      </c>
      <c r="F71" s="175"/>
      <c r="G71" s="176">
        <f>E71*F71</f>
        <v>0</v>
      </c>
      <c r="O71" s="170">
        <v>2</v>
      </c>
      <c r="AA71" s="146">
        <v>3</v>
      </c>
      <c r="AB71" s="146">
        <v>1</v>
      </c>
      <c r="AC71" s="146">
        <v>59217481</v>
      </c>
      <c r="AZ71" s="146">
        <v>1</v>
      </c>
      <c r="BA71" s="146">
        <f>IF(AZ71=1,G71,0)</f>
        <v>0</v>
      </c>
      <c r="BB71" s="146">
        <f>IF(AZ71=2,G71,0)</f>
        <v>0</v>
      </c>
      <c r="BC71" s="146">
        <f>IF(AZ71=3,G71,0)</f>
        <v>0</v>
      </c>
      <c r="BD71" s="146">
        <f>IF(AZ71=4,G71,0)</f>
        <v>0</v>
      </c>
      <c r="BE71" s="146">
        <f>IF(AZ71=5,G71,0)</f>
        <v>0</v>
      </c>
      <c r="CA71" s="177">
        <v>3</v>
      </c>
      <c r="CB71" s="177">
        <v>1</v>
      </c>
      <c r="CZ71" s="146">
        <v>6.7000000000007304E-2</v>
      </c>
    </row>
    <row r="72" spans="1:104">
      <c r="A72" s="178"/>
      <c r="B72" s="180"/>
      <c r="C72" s="224" t="s">
        <v>177</v>
      </c>
      <c r="D72" s="225"/>
      <c r="E72" s="181">
        <v>1.01</v>
      </c>
      <c r="F72" s="182"/>
      <c r="G72" s="183"/>
      <c r="M72" s="179" t="s">
        <v>177</v>
      </c>
      <c r="O72" s="170"/>
    </row>
    <row r="73" spans="1:104">
      <c r="A73" s="184"/>
      <c r="B73" s="185" t="s">
        <v>75</v>
      </c>
      <c r="C73" s="186" t="str">
        <f>CONCATENATE(B59," ",C59)</f>
        <v>91 Doplňující práce na komunikaci</v>
      </c>
      <c r="D73" s="187"/>
      <c r="E73" s="188"/>
      <c r="F73" s="189"/>
      <c r="G73" s="190">
        <f>SUM(G59:G72)</f>
        <v>0</v>
      </c>
      <c r="O73" s="170">
        <v>4</v>
      </c>
      <c r="BA73" s="191">
        <f>SUM(BA59:BA72)</f>
        <v>0</v>
      </c>
      <c r="BB73" s="191">
        <f>SUM(BB59:BB72)</f>
        <v>0</v>
      </c>
      <c r="BC73" s="191">
        <f>SUM(BC59:BC72)</f>
        <v>0</v>
      </c>
      <c r="BD73" s="191">
        <f>SUM(BD59:BD72)</f>
        <v>0</v>
      </c>
      <c r="BE73" s="191">
        <f>SUM(BE59:BE72)</f>
        <v>0</v>
      </c>
    </row>
    <row r="74" spans="1:104">
      <c r="A74" s="163" t="s">
        <v>72</v>
      </c>
      <c r="B74" s="164" t="s">
        <v>180</v>
      </c>
      <c r="C74" s="165" t="s">
        <v>181</v>
      </c>
      <c r="D74" s="166"/>
      <c r="E74" s="167"/>
      <c r="F74" s="167"/>
      <c r="G74" s="168"/>
      <c r="H74" s="169"/>
      <c r="I74" s="169"/>
      <c r="O74" s="170">
        <v>1</v>
      </c>
    </row>
    <row r="75" spans="1:104">
      <c r="A75" s="171">
        <v>38</v>
      </c>
      <c r="B75" s="172" t="s">
        <v>182</v>
      </c>
      <c r="C75" s="173" t="s">
        <v>183</v>
      </c>
      <c r="D75" s="174" t="s">
        <v>184</v>
      </c>
      <c r="E75" s="175">
        <v>1</v>
      </c>
      <c r="F75" s="175"/>
      <c r="G75" s="176">
        <f>E75*F75</f>
        <v>0</v>
      </c>
      <c r="O75" s="170">
        <v>2</v>
      </c>
      <c r="AA75" s="146">
        <v>12</v>
      </c>
      <c r="AB75" s="146">
        <v>1</v>
      </c>
      <c r="AC75" s="146">
        <v>61</v>
      </c>
      <c r="AZ75" s="146">
        <v>1</v>
      </c>
      <c r="BA75" s="146">
        <f>IF(AZ75=1,G75,0)</f>
        <v>0</v>
      </c>
      <c r="BB75" s="146">
        <f>IF(AZ75=2,G75,0)</f>
        <v>0</v>
      </c>
      <c r="BC75" s="146">
        <f>IF(AZ75=3,G75,0)</f>
        <v>0</v>
      </c>
      <c r="BD75" s="146">
        <f>IF(AZ75=4,G75,0)</f>
        <v>0</v>
      </c>
      <c r="BE75" s="146">
        <f>IF(AZ75=5,G75,0)</f>
        <v>0</v>
      </c>
      <c r="CA75" s="177">
        <v>12</v>
      </c>
      <c r="CB75" s="177">
        <v>1</v>
      </c>
      <c r="CZ75" s="146">
        <v>0</v>
      </c>
    </row>
    <row r="76" spans="1:104">
      <c r="A76" s="171">
        <v>39</v>
      </c>
      <c r="B76" s="172" t="s">
        <v>185</v>
      </c>
      <c r="C76" s="173" t="s">
        <v>186</v>
      </c>
      <c r="D76" s="174" t="s">
        <v>184</v>
      </c>
      <c r="E76" s="175">
        <v>1</v>
      </c>
      <c r="F76" s="175"/>
      <c r="G76" s="176">
        <f>E76*F76</f>
        <v>0</v>
      </c>
      <c r="O76" s="170">
        <v>2</v>
      </c>
      <c r="AA76" s="146">
        <v>12</v>
      </c>
      <c r="AB76" s="146">
        <v>1</v>
      </c>
      <c r="AC76" s="146">
        <v>36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12</v>
      </c>
      <c r="CB76" s="177">
        <v>1</v>
      </c>
      <c r="CZ76" s="146">
        <v>0</v>
      </c>
    </row>
    <row r="77" spans="1:104">
      <c r="A77" s="171">
        <v>40</v>
      </c>
      <c r="B77" s="172" t="s">
        <v>187</v>
      </c>
      <c r="C77" s="173" t="s">
        <v>188</v>
      </c>
      <c r="D77" s="174" t="s">
        <v>184</v>
      </c>
      <c r="E77" s="175">
        <v>1</v>
      </c>
      <c r="F77" s="175"/>
      <c r="G77" s="176">
        <f>E77*F77</f>
        <v>0</v>
      </c>
      <c r="O77" s="170">
        <v>2</v>
      </c>
      <c r="AA77" s="146">
        <v>12</v>
      </c>
      <c r="AB77" s="146">
        <v>1</v>
      </c>
      <c r="AC77" s="146">
        <v>37</v>
      </c>
      <c r="AZ77" s="146">
        <v>1</v>
      </c>
      <c r="BA77" s="146">
        <f>IF(AZ77=1,G77,0)</f>
        <v>0</v>
      </c>
      <c r="BB77" s="146">
        <f>IF(AZ77=2,G77,0)</f>
        <v>0</v>
      </c>
      <c r="BC77" s="146">
        <f>IF(AZ77=3,G77,0)</f>
        <v>0</v>
      </c>
      <c r="BD77" s="146">
        <f>IF(AZ77=4,G77,0)</f>
        <v>0</v>
      </c>
      <c r="BE77" s="146">
        <f>IF(AZ77=5,G77,0)</f>
        <v>0</v>
      </c>
      <c r="CA77" s="177">
        <v>12</v>
      </c>
      <c r="CB77" s="177">
        <v>1</v>
      </c>
      <c r="CZ77" s="146">
        <v>0</v>
      </c>
    </row>
    <row r="78" spans="1:104">
      <c r="A78" s="171">
        <v>41</v>
      </c>
      <c r="B78" s="172" t="s">
        <v>189</v>
      </c>
      <c r="C78" s="173" t="s">
        <v>190</v>
      </c>
      <c r="D78" s="174" t="s">
        <v>184</v>
      </c>
      <c r="E78" s="175">
        <v>1</v>
      </c>
      <c r="F78" s="175"/>
      <c r="G78" s="176">
        <f>E78*F78</f>
        <v>0</v>
      </c>
      <c r="O78" s="170">
        <v>2</v>
      </c>
      <c r="AA78" s="146">
        <v>12</v>
      </c>
      <c r="AB78" s="146">
        <v>1</v>
      </c>
      <c r="AC78" s="146">
        <v>38</v>
      </c>
      <c r="AZ78" s="146">
        <v>1</v>
      </c>
      <c r="BA78" s="146">
        <f>IF(AZ78=1,G78,0)</f>
        <v>0</v>
      </c>
      <c r="BB78" s="146">
        <f>IF(AZ78=2,G78,0)</f>
        <v>0</v>
      </c>
      <c r="BC78" s="146">
        <f>IF(AZ78=3,G78,0)</f>
        <v>0</v>
      </c>
      <c r="BD78" s="146">
        <f>IF(AZ78=4,G78,0)</f>
        <v>0</v>
      </c>
      <c r="BE78" s="146">
        <f>IF(AZ78=5,G78,0)</f>
        <v>0</v>
      </c>
      <c r="CA78" s="177">
        <v>12</v>
      </c>
      <c r="CB78" s="177">
        <v>1</v>
      </c>
      <c r="CZ78" s="146">
        <v>0</v>
      </c>
    </row>
    <row r="79" spans="1:104">
      <c r="A79" s="184"/>
      <c r="B79" s="185" t="s">
        <v>75</v>
      </c>
      <c r="C79" s="186" t="str">
        <f>CONCATENATE(B74," ",C74)</f>
        <v>93 Dokončovací práce inž.staveb</v>
      </c>
      <c r="D79" s="187"/>
      <c r="E79" s="188"/>
      <c r="F79" s="189"/>
      <c r="G79" s="190">
        <f>SUM(G74:G78)</f>
        <v>0</v>
      </c>
      <c r="O79" s="170">
        <v>4</v>
      </c>
      <c r="BA79" s="191">
        <f>SUM(BA74:BA78)</f>
        <v>0</v>
      </c>
      <c r="BB79" s="191">
        <f>SUM(BB74:BB78)</f>
        <v>0</v>
      </c>
      <c r="BC79" s="191">
        <f>SUM(BC74:BC78)</f>
        <v>0</v>
      </c>
      <c r="BD79" s="191">
        <f>SUM(BD74:BD78)</f>
        <v>0</v>
      </c>
      <c r="BE79" s="191">
        <f>SUM(BE74:BE78)</f>
        <v>0</v>
      </c>
    </row>
    <row r="80" spans="1:104">
      <c r="A80" s="163" t="s">
        <v>72</v>
      </c>
      <c r="B80" s="164" t="s">
        <v>191</v>
      </c>
      <c r="C80" s="165" t="s">
        <v>192</v>
      </c>
      <c r="D80" s="166"/>
      <c r="E80" s="167"/>
      <c r="F80" s="167"/>
      <c r="G80" s="168"/>
      <c r="H80" s="169"/>
      <c r="I80" s="169"/>
      <c r="O80" s="170">
        <v>1</v>
      </c>
    </row>
    <row r="81" spans="1:104">
      <c r="A81" s="171">
        <v>42</v>
      </c>
      <c r="B81" s="172" t="s">
        <v>193</v>
      </c>
      <c r="C81" s="173" t="s">
        <v>194</v>
      </c>
      <c r="D81" s="174" t="s">
        <v>149</v>
      </c>
      <c r="E81" s="175">
        <v>6</v>
      </c>
      <c r="F81" s="175"/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0</v>
      </c>
    </row>
    <row r="82" spans="1:104">
      <c r="A82" s="184"/>
      <c r="B82" s="185" t="s">
        <v>75</v>
      </c>
      <c r="C82" s="186" t="str">
        <f>CONCATENATE(B80," ",C80)</f>
        <v>96 Bourání konstrukcí</v>
      </c>
      <c r="D82" s="187"/>
      <c r="E82" s="188"/>
      <c r="F82" s="189"/>
      <c r="G82" s="190">
        <f>SUM(G80:G81)</f>
        <v>0</v>
      </c>
      <c r="O82" s="170">
        <v>4</v>
      </c>
      <c r="BA82" s="191">
        <f>SUM(BA80:BA81)</f>
        <v>0</v>
      </c>
      <c r="BB82" s="191">
        <f>SUM(BB80:BB81)</f>
        <v>0</v>
      </c>
      <c r="BC82" s="191">
        <f>SUM(BC80:BC81)</f>
        <v>0</v>
      </c>
      <c r="BD82" s="191">
        <f>SUM(BD80:BD81)</f>
        <v>0</v>
      </c>
      <c r="BE82" s="191">
        <f>SUM(BE80:BE81)</f>
        <v>0</v>
      </c>
    </row>
    <row r="83" spans="1:104">
      <c r="A83" s="163" t="s">
        <v>72</v>
      </c>
      <c r="B83" s="164" t="s">
        <v>195</v>
      </c>
      <c r="C83" s="165" t="s">
        <v>196</v>
      </c>
      <c r="D83" s="166"/>
      <c r="E83" s="167"/>
      <c r="F83" s="167"/>
      <c r="G83" s="168"/>
      <c r="H83" s="169"/>
      <c r="I83" s="169"/>
      <c r="O83" s="170">
        <v>1</v>
      </c>
    </row>
    <row r="84" spans="1:104">
      <c r="A84" s="171">
        <v>43</v>
      </c>
      <c r="B84" s="172" t="s">
        <v>197</v>
      </c>
      <c r="C84" s="173" t="s">
        <v>198</v>
      </c>
      <c r="D84" s="174" t="s">
        <v>199</v>
      </c>
      <c r="E84" s="175">
        <v>551.49892447500395</v>
      </c>
      <c r="F84" s="175"/>
      <c r="G84" s="176">
        <f>E84*F84</f>
        <v>0</v>
      </c>
      <c r="O84" s="170">
        <v>2</v>
      </c>
      <c r="AA84" s="146">
        <v>7</v>
      </c>
      <c r="AB84" s="146">
        <v>1</v>
      </c>
      <c r="AC84" s="146">
        <v>2</v>
      </c>
      <c r="AZ84" s="146">
        <v>1</v>
      </c>
      <c r="BA84" s="146">
        <f>IF(AZ84=1,G84,0)</f>
        <v>0</v>
      </c>
      <c r="BB84" s="146">
        <f>IF(AZ84=2,G84,0)</f>
        <v>0</v>
      </c>
      <c r="BC84" s="146">
        <f>IF(AZ84=3,G84,0)</f>
        <v>0</v>
      </c>
      <c r="BD84" s="146">
        <f>IF(AZ84=4,G84,0)</f>
        <v>0</v>
      </c>
      <c r="BE84" s="146">
        <f>IF(AZ84=5,G84,0)</f>
        <v>0</v>
      </c>
      <c r="CA84" s="177">
        <v>7</v>
      </c>
      <c r="CB84" s="177">
        <v>1</v>
      </c>
      <c r="CZ84" s="146">
        <v>0</v>
      </c>
    </row>
    <row r="85" spans="1:104">
      <c r="A85" s="184"/>
      <c r="B85" s="185" t="s">
        <v>75</v>
      </c>
      <c r="C85" s="186" t="str">
        <f>CONCATENATE(B83," ",C83)</f>
        <v>99 Staveništní přesun hmot</v>
      </c>
      <c r="D85" s="187"/>
      <c r="E85" s="188"/>
      <c r="F85" s="189"/>
      <c r="G85" s="190">
        <f>SUM(G83:G84)</f>
        <v>0</v>
      </c>
      <c r="O85" s="170">
        <v>4</v>
      </c>
      <c r="BA85" s="191">
        <f>SUM(BA83:BA84)</f>
        <v>0</v>
      </c>
      <c r="BB85" s="191">
        <f>SUM(BB83:BB84)</f>
        <v>0</v>
      </c>
      <c r="BC85" s="191">
        <f>SUM(BC83:BC84)</f>
        <v>0</v>
      </c>
      <c r="BD85" s="191">
        <f>SUM(BD83:BD84)</f>
        <v>0</v>
      </c>
      <c r="BE85" s="191">
        <f>SUM(BE83:BE84)</f>
        <v>0</v>
      </c>
    </row>
    <row r="86" spans="1:104">
      <c r="A86" s="163" t="s">
        <v>72</v>
      </c>
      <c r="B86" s="164" t="s">
        <v>200</v>
      </c>
      <c r="C86" s="165" t="s">
        <v>201</v>
      </c>
      <c r="D86" s="166"/>
      <c r="E86" s="167"/>
      <c r="F86" s="167"/>
      <c r="G86" s="168"/>
      <c r="H86" s="169"/>
      <c r="I86" s="169"/>
      <c r="O86" s="170">
        <v>1</v>
      </c>
    </row>
    <row r="87" spans="1:104">
      <c r="A87" s="171">
        <v>44</v>
      </c>
      <c r="B87" s="172" t="s">
        <v>202</v>
      </c>
      <c r="C87" s="173" t="s">
        <v>203</v>
      </c>
      <c r="D87" s="174" t="s">
        <v>199</v>
      </c>
      <c r="E87" s="175">
        <v>127.03910000002099</v>
      </c>
      <c r="F87" s="175"/>
      <c r="G87" s="176">
        <f>E87*F87</f>
        <v>0</v>
      </c>
      <c r="O87" s="170">
        <v>2</v>
      </c>
      <c r="AA87" s="146">
        <v>8</v>
      </c>
      <c r="AB87" s="146">
        <v>0</v>
      </c>
      <c r="AC87" s="146">
        <v>3</v>
      </c>
      <c r="AZ87" s="146">
        <v>1</v>
      </c>
      <c r="BA87" s="146">
        <f>IF(AZ87=1,G87,0)</f>
        <v>0</v>
      </c>
      <c r="BB87" s="146">
        <f>IF(AZ87=2,G87,0)</f>
        <v>0</v>
      </c>
      <c r="BC87" s="146">
        <f>IF(AZ87=3,G87,0)</f>
        <v>0</v>
      </c>
      <c r="BD87" s="146">
        <f>IF(AZ87=4,G87,0)</f>
        <v>0</v>
      </c>
      <c r="BE87" s="146">
        <f>IF(AZ87=5,G87,0)</f>
        <v>0</v>
      </c>
      <c r="CA87" s="177">
        <v>8</v>
      </c>
      <c r="CB87" s="177">
        <v>0</v>
      </c>
      <c r="CZ87" s="146">
        <v>0</v>
      </c>
    </row>
    <row r="88" spans="1:104">
      <c r="A88" s="171">
        <v>45</v>
      </c>
      <c r="B88" s="172" t="s">
        <v>204</v>
      </c>
      <c r="C88" s="173" t="s">
        <v>205</v>
      </c>
      <c r="D88" s="174" t="s">
        <v>199</v>
      </c>
      <c r="E88" s="175">
        <v>127.03910000002099</v>
      </c>
      <c r="F88" s="175"/>
      <c r="G88" s="176">
        <f>E88*F88</f>
        <v>0</v>
      </c>
      <c r="O88" s="170">
        <v>2</v>
      </c>
      <c r="AA88" s="146">
        <v>8</v>
      </c>
      <c r="AB88" s="146">
        <v>0</v>
      </c>
      <c r="AC88" s="146">
        <v>3</v>
      </c>
      <c r="AZ88" s="146">
        <v>1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8</v>
      </c>
      <c r="CB88" s="177">
        <v>0</v>
      </c>
      <c r="CZ88" s="146">
        <v>0</v>
      </c>
    </row>
    <row r="89" spans="1:104">
      <c r="A89" s="171">
        <v>46</v>
      </c>
      <c r="B89" s="172" t="s">
        <v>206</v>
      </c>
      <c r="C89" s="173" t="s">
        <v>207</v>
      </c>
      <c r="D89" s="174" t="s">
        <v>199</v>
      </c>
      <c r="E89" s="175">
        <v>127.03910000002099</v>
      </c>
      <c r="F89" s="175"/>
      <c r="G89" s="176">
        <f>E89*F89</f>
        <v>0</v>
      </c>
      <c r="O89" s="170">
        <v>2</v>
      </c>
      <c r="AA89" s="146">
        <v>8</v>
      </c>
      <c r="AB89" s="146">
        <v>0</v>
      </c>
      <c r="AC89" s="146">
        <v>3</v>
      </c>
      <c r="AZ89" s="146">
        <v>1</v>
      </c>
      <c r="BA89" s="146">
        <f>IF(AZ89=1,G89,0)</f>
        <v>0</v>
      </c>
      <c r="BB89" s="146">
        <f>IF(AZ89=2,G89,0)</f>
        <v>0</v>
      </c>
      <c r="BC89" s="146">
        <f>IF(AZ89=3,G89,0)</f>
        <v>0</v>
      </c>
      <c r="BD89" s="146">
        <f>IF(AZ89=4,G89,0)</f>
        <v>0</v>
      </c>
      <c r="BE89" s="146">
        <f>IF(AZ89=5,G89,0)</f>
        <v>0</v>
      </c>
      <c r="CA89" s="177">
        <v>8</v>
      </c>
      <c r="CB89" s="177">
        <v>0</v>
      </c>
      <c r="CZ89" s="146">
        <v>0</v>
      </c>
    </row>
    <row r="90" spans="1:104">
      <c r="A90" s="171">
        <v>47</v>
      </c>
      <c r="B90" s="172" t="s">
        <v>208</v>
      </c>
      <c r="C90" s="173" t="s">
        <v>209</v>
      </c>
      <c r="D90" s="174" t="s">
        <v>199</v>
      </c>
      <c r="E90" s="175">
        <v>127.03910000002099</v>
      </c>
      <c r="F90" s="175"/>
      <c r="G90" s="176">
        <f>E90*F90</f>
        <v>0</v>
      </c>
      <c r="O90" s="170">
        <v>2</v>
      </c>
      <c r="AA90" s="146">
        <v>8</v>
      </c>
      <c r="AB90" s="146">
        <v>0</v>
      </c>
      <c r="AC90" s="146">
        <v>3</v>
      </c>
      <c r="AZ90" s="146">
        <v>1</v>
      </c>
      <c r="BA90" s="146">
        <f>IF(AZ90=1,G90,0)</f>
        <v>0</v>
      </c>
      <c r="BB90" s="146">
        <f>IF(AZ90=2,G90,0)</f>
        <v>0</v>
      </c>
      <c r="BC90" s="146">
        <f>IF(AZ90=3,G90,0)</f>
        <v>0</v>
      </c>
      <c r="BD90" s="146">
        <f>IF(AZ90=4,G90,0)</f>
        <v>0</v>
      </c>
      <c r="BE90" s="146">
        <f>IF(AZ90=5,G90,0)</f>
        <v>0</v>
      </c>
      <c r="CA90" s="177">
        <v>8</v>
      </c>
      <c r="CB90" s="177">
        <v>0</v>
      </c>
      <c r="CZ90" s="146">
        <v>0</v>
      </c>
    </row>
    <row r="91" spans="1:104">
      <c r="A91" s="184"/>
      <c r="B91" s="185" t="s">
        <v>75</v>
      </c>
      <c r="C91" s="186" t="str">
        <f>CONCATENATE(B86," ",C86)</f>
        <v>D96 Přesuny suti a vybouraných hmot</v>
      </c>
      <c r="D91" s="187"/>
      <c r="E91" s="188"/>
      <c r="F91" s="189"/>
      <c r="G91" s="190">
        <f>SUM(G86:G90)</f>
        <v>0</v>
      </c>
      <c r="O91" s="170">
        <v>4</v>
      </c>
      <c r="BA91" s="191">
        <f>SUM(BA86:BA90)</f>
        <v>0</v>
      </c>
      <c r="BB91" s="191">
        <f>SUM(BB86:BB90)</f>
        <v>0</v>
      </c>
      <c r="BC91" s="191">
        <f>SUM(BC86:BC90)</f>
        <v>0</v>
      </c>
      <c r="BD91" s="191">
        <f>SUM(BD86:BD90)</f>
        <v>0</v>
      </c>
      <c r="BE91" s="191">
        <f>SUM(BE86:BE90)</f>
        <v>0</v>
      </c>
    </row>
    <row r="92" spans="1:104">
      <c r="E92" s="146"/>
    </row>
    <row r="93" spans="1:104">
      <c r="E93" s="146"/>
    </row>
    <row r="94" spans="1:104">
      <c r="E94" s="146"/>
    </row>
    <row r="95" spans="1:104">
      <c r="E95" s="146"/>
    </row>
    <row r="96" spans="1:104">
      <c r="E96" s="146"/>
    </row>
    <row r="97" spans="5:5">
      <c r="E97" s="146"/>
    </row>
    <row r="98" spans="5:5">
      <c r="E98" s="146"/>
    </row>
    <row r="99" spans="5:5">
      <c r="E99" s="146"/>
    </row>
    <row r="100" spans="5:5">
      <c r="E100" s="146"/>
    </row>
    <row r="101" spans="5:5">
      <c r="E101" s="146"/>
    </row>
    <row r="102" spans="5:5">
      <c r="E102" s="146"/>
    </row>
    <row r="103" spans="5:5">
      <c r="E103" s="146"/>
    </row>
    <row r="104" spans="5:5">
      <c r="E104" s="146"/>
    </row>
    <row r="105" spans="5:5">
      <c r="E105" s="146"/>
    </row>
    <row r="106" spans="5:5">
      <c r="E106" s="146"/>
    </row>
    <row r="107" spans="5:5">
      <c r="E107" s="146"/>
    </row>
    <row r="108" spans="5:5">
      <c r="E108" s="146"/>
    </row>
    <row r="109" spans="5:5">
      <c r="E109" s="146"/>
    </row>
    <row r="110" spans="5:5">
      <c r="E110" s="146"/>
    </row>
    <row r="111" spans="5:5">
      <c r="E111" s="146"/>
    </row>
    <row r="112" spans="5:5">
      <c r="E112" s="146"/>
    </row>
    <row r="113" spans="1:7">
      <c r="E113" s="146"/>
    </row>
    <row r="114" spans="1:7">
      <c r="E114" s="146"/>
    </row>
    <row r="115" spans="1:7">
      <c r="A115" s="192"/>
      <c r="B115" s="192"/>
      <c r="C115" s="192"/>
      <c r="D115" s="192"/>
      <c r="E115" s="192"/>
      <c r="F115" s="192"/>
      <c r="G115" s="192"/>
    </row>
    <row r="116" spans="1:7">
      <c r="A116" s="192"/>
      <c r="B116" s="192"/>
      <c r="C116" s="192"/>
      <c r="D116" s="192"/>
      <c r="E116" s="192"/>
      <c r="F116" s="192"/>
      <c r="G116" s="192"/>
    </row>
    <row r="117" spans="1:7">
      <c r="A117" s="192"/>
      <c r="B117" s="192"/>
      <c r="C117" s="192"/>
      <c r="D117" s="192"/>
      <c r="E117" s="192"/>
      <c r="F117" s="192"/>
      <c r="G117" s="192"/>
    </row>
    <row r="118" spans="1:7">
      <c r="A118" s="192"/>
      <c r="B118" s="192"/>
      <c r="C118" s="192"/>
      <c r="D118" s="192"/>
      <c r="E118" s="192"/>
      <c r="F118" s="192"/>
      <c r="G118" s="192"/>
    </row>
    <row r="119" spans="1:7">
      <c r="E119" s="146"/>
    </row>
    <row r="120" spans="1:7">
      <c r="E120" s="146"/>
    </row>
    <row r="121" spans="1:7">
      <c r="E121" s="146"/>
    </row>
    <row r="122" spans="1:7">
      <c r="E122" s="146"/>
    </row>
    <row r="123" spans="1:7">
      <c r="E123" s="146"/>
    </row>
    <row r="124" spans="1:7">
      <c r="E124" s="146"/>
    </row>
    <row r="125" spans="1:7">
      <c r="E125" s="146"/>
    </row>
    <row r="126" spans="1:7">
      <c r="E126" s="146"/>
    </row>
    <row r="127" spans="1:7">
      <c r="E127" s="146"/>
    </row>
    <row r="128" spans="1:7">
      <c r="E128" s="146"/>
    </row>
    <row r="129" spans="5:5">
      <c r="E129" s="146"/>
    </row>
    <row r="130" spans="5:5">
      <c r="E130" s="146"/>
    </row>
    <row r="131" spans="5:5">
      <c r="E131" s="146"/>
    </row>
    <row r="132" spans="5:5">
      <c r="E132" s="146"/>
    </row>
    <row r="133" spans="5:5">
      <c r="E133" s="146"/>
    </row>
    <row r="134" spans="5:5">
      <c r="E134" s="146"/>
    </row>
    <row r="135" spans="5:5">
      <c r="E135" s="146"/>
    </row>
    <row r="136" spans="5:5">
      <c r="E136" s="146"/>
    </row>
    <row r="137" spans="5:5">
      <c r="E137" s="146"/>
    </row>
    <row r="138" spans="5:5">
      <c r="E138" s="146"/>
    </row>
    <row r="139" spans="5:5">
      <c r="E139" s="146"/>
    </row>
    <row r="140" spans="5:5">
      <c r="E140" s="146"/>
    </row>
    <row r="141" spans="5:5">
      <c r="E141" s="146"/>
    </row>
    <row r="142" spans="5:5">
      <c r="E142" s="146"/>
    </row>
    <row r="143" spans="5:5">
      <c r="E143" s="146"/>
    </row>
    <row r="144" spans="5:5">
      <c r="E144" s="146"/>
    </row>
    <row r="145" spans="1:7">
      <c r="E145" s="146"/>
    </row>
    <row r="146" spans="1:7">
      <c r="E146" s="146"/>
    </row>
    <row r="147" spans="1:7">
      <c r="E147" s="146"/>
    </row>
    <row r="148" spans="1:7">
      <c r="E148" s="146"/>
    </row>
    <row r="149" spans="1:7">
      <c r="E149" s="146"/>
    </row>
    <row r="150" spans="1:7">
      <c r="A150" s="193"/>
      <c r="B150" s="193"/>
    </row>
    <row r="151" spans="1:7">
      <c r="A151" s="192"/>
      <c r="B151" s="192"/>
      <c r="C151" s="195"/>
      <c r="D151" s="195"/>
      <c r="E151" s="196"/>
      <c r="F151" s="195"/>
      <c r="G151" s="197"/>
    </row>
    <row r="152" spans="1:7">
      <c r="A152" s="198"/>
      <c r="B152" s="198"/>
      <c r="C152" s="192"/>
      <c r="D152" s="192"/>
      <c r="E152" s="199"/>
      <c r="F152" s="192"/>
      <c r="G152" s="192"/>
    </row>
    <row r="153" spans="1:7">
      <c r="A153" s="192"/>
      <c r="B153" s="192"/>
      <c r="C153" s="192"/>
      <c r="D153" s="192"/>
      <c r="E153" s="199"/>
      <c r="F153" s="192"/>
      <c r="G153" s="192"/>
    </row>
    <row r="154" spans="1:7">
      <c r="A154" s="192"/>
      <c r="B154" s="192"/>
      <c r="C154" s="192"/>
      <c r="D154" s="192"/>
      <c r="E154" s="199"/>
      <c r="F154" s="192"/>
      <c r="G154" s="192"/>
    </row>
    <row r="155" spans="1:7">
      <c r="A155" s="192"/>
      <c r="B155" s="192"/>
      <c r="C155" s="192"/>
      <c r="D155" s="192"/>
      <c r="E155" s="199"/>
      <c r="F155" s="192"/>
      <c r="G155" s="192"/>
    </row>
    <row r="156" spans="1:7">
      <c r="A156" s="192"/>
      <c r="B156" s="192"/>
      <c r="C156" s="192"/>
      <c r="D156" s="192"/>
      <c r="E156" s="199"/>
      <c r="F156" s="192"/>
      <c r="G156" s="192"/>
    </row>
    <row r="157" spans="1:7">
      <c r="A157" s="192"/>
      <c r="B157" s="192"/>
      <c r="C157" s="192"/>
      <c r="D157" s="192"/>
      <c r="E157" s="199"/>
      <c r="F157" s="192"/>
      <c r="G157" s="192"/>
    </row>
    <row r="158" spans="1:7">
      <c r="A158" s="192"/>
      <c r="B158" s="192"/>
      <c r="C158" s="192"/>
      <c r="D158" s="192"/>
      <c r="E158" s="199"/>
      <c r="F158" s="192"/>
      <c r="G158" s="192"/>
    </row>
    <row r="159" spans="1:7">
      <c r="A159" s="192"/>
      <c r="B159" s="192"/>
      <c r="C159" s="192"/>
      <c r="D159" s="192"/>
      <c r="E159" s="199"/>
      <c r="F159" s="192"/>
      <c r="G159" s="192"/>
    </row>
    <row r="160" spans="1:7">
      <c r="A160" s="192"/>
      <c r="B160" s="192"/>
      <c r="C160" s="192"/>
      <c r="D160" s="192"/>
      <c r="E160" s="199"/>
      <c r="F160" s="192"/>
      <c r="G160" s="192"/>
    </row>
    <row r="161" spans="1:7">
      <c r="A161" s="192"/>
      <c r="B161" s="192"/>
      <c r="C161" s="192"/>
      <c r="D161" s="192"/>
      <c r="E161" s="199"/>
      <c r="F161" s="192"/>
      <c r="G161" s="192"/>
    </row>
    <row r="162" spans="1:7">
      <c r="A162" s="192"/>
      <c r="B162" s="192"/>
      <c r="C162" s="192"/>
      <c r="D162" s="192"/>
      <c r="E162" s="199"/>
      <c r="F162" s="192"/>
      <c r="G162" s="192"/>
    </row>
    <row r="163" spans="1:7">
      <c r="A163" s="192"/>
      <c r="B163" s="192"/>
      <c r="C163" s="192"/>
      <c r="D163" s="192"/>
      <c r="E163" s="199"/>
      <c r="F163" s="192"/>
      <c r="G163" s="192"/>
    </row>
    <row r="164" spans="1:7">
      <c r="A164" s="192"/>
      <c r="B164" s="192"/>
      <c r="C164" s="192"/>
      <c r="D164" s="192"/>
      <c r="E164" s="199"/>
      <c r="F164" s="192"/>
      <c r="G164" s="192"/>
    </row>
  </sheetData>
  <mergeCells count="24">
    <mergeCell ref="C26:D26"/>
    <mergeCell ref="A1:G1"/>
    <mergeCell ref="A3:B3"/>
    <mergeCell ref="A4:B4"/>
    <mergeCell ref="E4:G4"/>
    <mergeCell ref="C12:D12"/>
    <mergeCell ref="C14:D14"/>
    <mergeCell ref="C15:D15"/>
    <mergeCell ref="C16:D16"/>
    <mergeCell ref="C18:D18"/>
    <mergeCell ref="C22:D22"/>
    <mergeCell ref="C24:D24"/>
    <mergeCell ref="C42:D42"/>
    <mergeCell ref="C44:D44"/>
    <mergeCell ref="C52:D52"/>
    <mergeCell ref="C32:D32"/>
    <mergeCell ref="C36:D36"/>
    <mergeCell ref="C38:D38"/>
    <mergeCell ref="C72:D72"/>
    <mergeCell ref="C61:D61"/>
    <mergeCell ref="C64:D64"/>
    <mergeCell ref="C66:D66"/>
    <mergeCell ref="C68:D68"/>
    <mergeCell ref="C70:D70"/>
  </mergeCells>
  <phoneticPr fontId="0" type="noConversion"/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p.frydl</cp:lastModifiedBy>
  <cp:lastPrinted>2020-07-23T12:57:09Z</cp:lastPrinted>
  <dcterms:created xsi:type="dcterms:W3CDTF">2020-07-23T09:40:42Z</dcterms:created>
  <dcterms:modified xsi:type="dcterms:W3CDTF">2020-07-23T12:57:20Z</dcterms:modified>
</cp:coreProperties>
</file>